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70" tabRatio="463" activeTab="0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<sst xmlns="http://schemas.openxmlformats.org/spreadsheetml/2006/main" count="210" uniqueCount="172">
  <si>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</si>
  <si>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</si>
  <si>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</si>
  <si>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</si>
  <si>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</si>
  <si>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</si>
  <si>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</si>
  <si>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</si>
  <si>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</si>
  <si>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</si>
  <si>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</si>
  <si>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</si>
  <si>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</si>
  <si>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</si>
  <si>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</si>
  <si>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</si>
  <si>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</si>
  <si>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</si>
  <si>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</si>
  <si>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</si>
  <si>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</si>
  <si>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</si>
  <si>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</si>
  <si>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</si>
  <si>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</si>
  <si>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</si>
  <si>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</si>
  <si>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</si>
  <si>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</si>
  <si>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</si>
  <si>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</si>
  <si>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</si>
  <si>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</si>
  <si>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</si>
  <si>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</si>
  <si>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</si>
  <si>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</si>
  <si>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</si>
  <si>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</si>
  <si>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</si>
  <si>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</si>
  <si>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</si>
  <si>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</si>
  <si>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</si>
  <si>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</si>
  <si>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</si>
  <si>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</si>
  <si>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</si>
  <si>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</si>
  <si>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</si>
  <si>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</si>
  <si>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</si>
  <si>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</si>
  <si>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</si>
  <si>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</si>
  <si>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</si>
  <si>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</si>
  <si>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</si>
  <si>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</si>
  <si>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</si>
  <si>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</si>
  <si>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</si>
  <si>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</si>
  <si>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</si>
  <si>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</si>
  <si>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</si>
  <si>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</si>
  <si>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</si>
  <si>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</si>
  <si>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</si>
  <si>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</si>
  <si>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Rete di teleriscaldamento/raffrescamento [21]:  </t>
  </si>
  <si>
    <t xml:space="preserve">Dimensionamento delle vasche di lagunaggio e tempo di permanenza: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</si>
  <si>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</si>
  <si>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</si>
  <si>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</si>
  <si>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</si>
  <si>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</si>
  <si>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</si>
  <si>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</si>
  <si>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</si>
  <si>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</si>
  <si>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</si>
  <si>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</si>
  <si>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</si>
  <si>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</si>
  <si>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</si>
  <si>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</si>
  <si>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</si>
  <si>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</si>
  <si>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</si>
  <si>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</si>
  <si>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</si>
  <si>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</si>
  <si>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n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</si>
  <si>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</si>
  <si>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</si>
  <si>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</si>
  <si>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</si>
  <si>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</si>
  <si>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</si>
  <si>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</si>
  <si>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</si>
  <si>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</si>
  <si>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</si>
  <si>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</si>
  <si>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</si>
  <si>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</si>
  <si>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</si>
  <si>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</si>
  <si>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</si>
  <si>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</si>
  <si>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</si>
  <si>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</si>
  <si>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</si>
  <si>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</si>
  <si>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</si>
  <si>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</si>
  <si>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</si>
  <si>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</si>
  <si>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</si>
  <si>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</si>
  <si>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</si>
  <si>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</si>
  <si>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</si>
  <si>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</si>
  <si>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€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</si>
  <si>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</si>
  <si>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</si>
  <si>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</si>
  <si>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</si>
  <si>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</si>
  <si>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</si>
  <si>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</si>
  <si>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</si>
  <si>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</si>
  <si>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</si>
  <si>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</si>
  <si>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</si>
  <si>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</si>
  <si>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</si>
  <si>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Cascina Boschi</t>
  </si>
  <si>
    <t>Neive</t>
  </si>
  <si>
    <t>( CN   )</t>
  </si>
  <si>
    <r>
      <t xml:space="preserve">Sistema di desolforazione del biogas              </t>
    </r>
    <r>
      <rPr>
        <sz val="11"/>
        <color indexed="8"/>
        <rFont val="Calibri"/>
        <family val="2"/>
      </rPr>
      <t xml:space="preserve">    naturale  all'interno del gasometro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</si>
  <si>
    <t>Pollina umida</t>
  </si>
  <si>
    <t>Pollina secca</t>
  </si>
  <si>
    <t>Letame equino</t>
  </si>
  <si>
    <t>DIA Comune di Neive del 19/07/2011</t>
  </si>
  <si>
    <t>Cessione Totale in TO 102243</t>
  </si>
  <si>
    <t>Essicazione e pellettizzazione digestato</t>
  </si>
  <si>
    <r>
      <t>Digestore anaerobico monostadio da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249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0"/>
      </rPr>
      <t>kWe mesofilo (41°C)</t>
    </r>
  </si>
  <si>
    <t>IAFR 5814</t>
  </si>
  <si>
    <t>ENER AVI srl  già Az Agr. Capetta Luigi ditta individuale</t>
  </si>
  <si>
    <t>Caratteristiche dei digestori  [17]: Monostadio; mesofilo 41°C,  da 2.218 mc con sistema di agitazione ad immersione (4 agitatori laterali)</t>
  </si>
  <si>
    <t>Dimensionamento delle vasche  [18]:  vasca di stoccaggio da 3.000 mc coperta, a tenuta, con agitatori ad immersione (3 agitatori laterali)</t>
  </si>
  <si>
    <t>Sistema di produzione di energia elettrica  [19]:         cogeneratore MAN J208 GS, motore a combustione interna, 8 cilindri, potenza elettrica installata 249 kWe, rendimento 38%</t>
  </si>
  <si>
    <t>Sistemi innovativi per l'ottimizzazione dell'uso del digestato [22]: Essicazione e Pellettizzazione</t>
  </si>
  <si>
    <t>meccanico CRIMAN</t>
  </si>
  <si>
    <t>90 ha in affitto</t>
  </si>
  <si>
    <t>Sistema di produzione di energia termica e/o recupero di calore dall'impianto di cogenerazione [20]:                                                          Recupero termico dalla linea bassa del cogeneratore dal circuito di raffreddamento dello stesso (89°C)</t>
  </si>
  <si>
    <t>50 kWt</t>
  </si>
  <si>
    <t>70 kWt</t>
  </si>
  <si>
    <t>equini</t>
  </si>
  <si>
    <t>avicoli ovaiole</t>
  </si>
  <si>
    <t>avicoli broiler</t>
  </si>
  <si>
    <t xml:space="preserve">Costi per servizi </t>
  </si>
  <si>
    <t>Costi per godimento beni di terzi</t>
  </si>
  <si>
    <t>Costi manutenzione</t>
  </si>
  <si>
    <t>Tempo di rientro dell'investimento sull'Equity</t>
  </si>
  <si>
    <t>Importo e tipologia di finanziamento [27]: Contributo Enama</t>
  </si>
  <si>
    <t>La Società Agricola Ener Avi srl ha predisposto un piano di Monitoraggio e controllo finalizzato alla verifica e prevenzione dell’ambiente ed all’efficienza dell’impianto di produzione di energia elettrica, sviluppato con il supporto di tecnici esterni qualificati consistente, nello specifico, in:  analisi delle biomasse utilizzate. Le analisi previste sono: solidi totali o sostanza secca, solidi volatili o sostanza organica, pH, , Azoto totale (NTK), azoto ammoniacale (N-NH4); analisi annuale della qualità del biogas prodotto (metano, biossido di carbonio, idrogeno solforato e ammoniaca);analisi del digestato prodotto (2 campioni, uno al semedtre,  sia di digestato solido che della frazione chiarificata). Le analisi previste sono: solidi totali o sostanza secca, solidi volatili o sostanza organica, pH, rapporto acidità volatile su alcalinità totale (FOS/TAC), Azoto totale (NTK), azoto ammoniacale (N-NH4+); titolazione fermentatore;i parametri di processo: a) Temperatura funzionamento digestore, b) Produzione biogas come riempimento del gasometro, c) Produzione energia elettrica lorda, d) Immissione EE in rete, e) Autoconsumi, f) Perdita su linea e sul container.
La raccolta delle informazioni sopra riportate ha dato origine ad un foglio di excell riepilogativo contenente i parametri monitorati ed utilizzati per la definizione della gestione dell'impianto stesso.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</si>
</sst>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_-;\-* #,##0.0_-;_-* &quot;-&quot;??_-;_-@_-"/>
    <numFmt numFmtId="185" formatCode="_-* #,##0_-;\-* #,##0_-;_-* &quot;-&quot;??_-;_-@_-"/>
  </numFmts>
  <fonts count="33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 vertical="top"/>
    </xf>
    <xf numFmtId="0" fontId="0" fillId="25" borderId="24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5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center" vertical="top" wrapText="1"/>
    </xf>
    <xf numFmtId="0" fontId="0" fillId="17" borderId="25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5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3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25" borderId="31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4" xfId="48" applyNumberFormat="1" applyFont="1" applyFill="1" applyBorder="1" applyAlignment="1">
      <alignment vertical="top" wrapText="1"/>
    </xf>
    <xf numFmtId="0" fontId="0" fillId="25" borderId="20" xfId="48" applyNumberFormat="1" applyFont="1" applyFill="1" applyBorder="1" applyAlignment="1">
      <alignment vertical="top"/>
    </xf>
    <xf numFmtId="0" fontId="0" fillId="25" borderId="35" xfId="48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36" xfId="0" applyFont="1" applyFill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0" borderId="10" xfId="48" applyNumberFormat="1" applyFont="1" applyFill="1" applyBorder="1" applyAlignment="1">
      <alignment vertical="top" wrapText="1"/>
    </xf>
    <xf numFmtId="9" fontId="0" fillId="22" borderId="20" xfId="0" applyNumberFormat="1" applyFill="1" applyBorder="1" applyAlignment="1">
      <alignment horizontal="center" vertical="top" wrapText="1" shrinkToFit="1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85" fontId="22" fillId="22" borderId="10" xfId="44" applyNumberFormat="1" applyFont="1" applyFill="1" applyBorder="1" applyAlignment="1">
      <alignment vertical="top" wrapText="1"/>
    </xf>
    <xf numFmtId="185" fontId="0" fillId="22" borderId="10" xfId="44" applyNumberFormat="1" applyFont="1" applyFill="1" applyBorder="1" applyAlignment="1">
      <alignment horizontal="left" vertical="top" wrapText="1" shrinkToFit="1"/>
    </xf>
    <xf numFmtId="185" fontId="0" fillId="22" borderId="10" xfId="44" applyNumberFormat="1" applyFont="1" applyFill="1" applyBorder="1" applyAlignment="1">
      <alignment horizontal="center" vertical="top" wrapText="1" shrinkToFit="1"/>
    </xf>
    <xf numFmtId="185" fontId="0" fillId="0" borderId="0" xfId="0" applyNumberFormat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185" fontId="0" fillId="0" borderId="22" xfId="44" applyNumberFormat="1" applyFont="1" applyBorder="1" applyAlignment="1">
      <alignment/>
    </xf>
    <xf numFmtId="185" fontId="0" fillId="0" borderId="25" xfId="44" applyNumberFormat="1" applyFont="1" applyBorder="1" applyAlignment="1">
      <alignment/>
    </xf>
    <xf numFmtId="185" fontId="0" fillId="0" borderId="38" xfId="44" applyNumberFormat="1" applyFont="1" applyBorder="1" applyAlignment="1">
      <alignment/>
    </xf>
    <xf numFmtId="185" fontId="0" fillId="22" borderId="10" xfId="4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25" borderId="25" xfId="0" applyFill="1" applyBorder="1" applyAlignment="1">
      <alignment horizontal="left" vertical="center" wrapText="1"/>
    </xf>
    <xf numFmtId="0" fontId="0" fillId="25" borderId="39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10" xfId="47" applyBorder="1">
      <alignment vertical="center"/>
      <protection/>
    </xf>
    <xf numFmtId="0" fontId="0" fillId="0" borderId="34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9" xfId="0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9" xfId="0" applyBorder="1" applyAlignment="1">
      <alignment vertical="top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27" borderId="11" xfId="0" applyFill="1" applyBorder="1" applyAlignment="1">
      <alignment vertical="top"/>
    </xf>
    <xf numFmtId="0" fontId="0" fillId="27" borderId="22" xfId="0" applyFill="1" applyBorder="1" applyAlignment="1">
      <alignment vertical="top"/>
    </xf>
    <xf numFmtId="0" fontId="0" fillId="27" borderId="40" xfId="0" applyFill="1" applyBorder="1" applyAlignment="1">
      <alignment vertical="top"/>
    </xf>
    <xf numFmtId="0" fontId="0" fillId="0" borderId="40" xfId="0" applyBorder="1" applyAlignment="1">
      <alignment vertical="top"/>
    </xf>
    <xf numFmtId="0" fontId="2" fillId="25" borderId="42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0" fillId="0" borderId="25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Font="1" applyBorder="1" applyAlignment="1">
      <alignment vertical="top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8" xfId="0" applyFont="1" applyBorder="1" applyAlignment="1">
      <alignment horizontal="left" vertical="top" wrapText="1"/>
    </xf>
    <xf numFmtId="0" fontId="0" fillId="27" borderId="26" xfId="0" applyFont="1" applyFill="1" applyBorder="1" applyAlignment="1">
      <alignment vertical="center"/>
    </xf>
    <xf numFmtId="0" fontId="0" fillId="27" borderId="26" xfId="0" applyFont="1" applyFill="1" applyBorder="1" applyAlignment="1">
      <alignment vertical="center"/>
    </xf>
    <xf numFmtId="0" fontId="0" fillId="27" borderId="43" xfId="0" applyFont="1" applyFill="1" applyBorder="1" applyAlignment="1">
      <alignment vertical="center"/>
    </xf>
    <xf numFmtId="43" fontId="32" fillId="25" borderId="37" xfId="44" applyFont="1" applyFill="1" applyBorder="1" applyAlignment="1">
      <alignment vertical="center"/>
    </xf>
    <xf numFmtId="43" fontId="32" fillId="25" borderId="44" xfId="44" applyFont="1" applyFill="1" applyBorder="1" applyAlignment="1">
      <alignment vertical="center"/>
    </xf>
    <xf numFmtId="9" fontId="0" fillId="0" borderId="11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6" xfId="0" applyFont="1" applyBorder="1" applyAlignment="1">
      <alignment vertical="center"/>
    </xf>
    <xf numFmtId="0" fontId="0" fillId="25" borderId="44" xfId="0" applyFont="1" applyFill="1" applyBorder="1" applyAlignment="1">
      <alignment vertical="center"/>
    </xf>
    <xf numFmtId="0" fontId="0" fillId="0" borderId="25" xfId="0" applyFont="1" applyBorder="1" applyAlignment="1">
      <alignment vertical="top"/>
    </xf>
    <xf numFmtId="3" fontId="0" fillId="0" borderId="11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5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2" fillId="22" borderId="11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25" borderId="49" xfId="0" applyFont="1" applyFill="1" applyBorder="1" applyAlignment="1">
      <alignment horizontal="left" vertical="top" wrapText="1"/>
    </xf>
    <xf numFmtId="0" fontId="0" fillId="25" borderId="50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0" fillId="25" borderId="48" xfId="0" applyFont="1" applyFill="1" applyBorder="1" applyAlignment="1">
      <alignment horizontal="left" vertical="top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8" borderId="33" xfId="0" applyFont="1" applyFill="1" applyBorder="1" applyAlignment="1">
      <alignment horizontal="right" vertical="top" wrapText="1"/>
    </xf>
    <xf numFmtId="0" fontId="0" fillId="8" borderId="25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9" fontId="0" fillId="0" borderId="25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3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1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30" xfId="0" applyFont="1" applyFill="1" applyBorder="1" applyAlignment="1">
      <alignment horizontal="right" vertical="top" wrapText="1"/>
    </xf>
    <xf numFmtId="0" fontId="0" fillId="11" borderId="41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23" fillId="25" borderId="36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3" fillId="25" borderId="33" xfId="0" applyFont="1" applyFill="1" applyBorder="1" applyAlignment="1">
      <alignment horizontal="left" vertical="top" wrapText="1"/>
    </xf>
    <xf numFmtId="0" fontId="23" fillId="25" borderId="25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85" fontId="0" fillId="0" borderId="10" xfId="44" applyNumberFormat="1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2" fillId="25" borderId="4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25" borderId="41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22" fillId="25" borderId="39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11</xdr:col>
      <xdr:colOff>0</xdr:colOff>
      <xdr:row>34</xdr:row>
      <xdr:rowOff>57150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6000750"/>
          <a:ext cx="1371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18</xdr:row>
      <xdr:rowOff>0</xdr:rowOff>
    </xdr:from>
    <xdr:to>
      <xdr:col>9</xdr:col>
      <xdr:colOff>790575</xdr:colOff>
      <xdr:row>25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410200"/>
          <a:ext cx="1619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10</xdr:col>
      <xdr:colOff>0</xdr:colOff>
      <xdr:row>28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848225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23</xdr:row>
      <xdr:rowOff>0</xdr:rowOff>
    </xdr:from>
    <xdr:to>
      <xdr:col>12</xdr:col>
      <xdr:colOff>0</xdr:colOff>
      <xdr:row>30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8353425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34</xdr:row>
      <xdr:rowOff>0</xdr:rowOff>
    </xdr:from>
    <xdr:to>
      <xdr:col>12</xdr:col>
      <xdr:colOff>0</xdr:colOff>
      <xdr:row>43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7991475"/>
          <a:ext cx="14287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25</xdr:row>
      <xdr:rowOff>0</xdr:rowOff>
    </xdr:from>
    <xdr:to>
      <xdr:col>11</xdr:col>
      <xdr:colOff>0</xdr:colOff>
      <xdr:row>33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296025"/>
          <a:ext cx="14478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22</xdr:row>
      <xdr:rowOff>0</xdr:rowOff>
    </xdr:from>
    <xdr:to>
      <xdr:col>9</xdr:col>
      <xdr:colOff>0</xdr:colOff>
      <xdr:row>29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029200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7">
      <selection activeCell="J28" sqref="J28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36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15">
      <c r="A2" s="16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15">
      <c r="A3" s="16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1:14" ht="15">
      <c r="A4" s="16"/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">
      <c r="A5" s="16"/>
      <c r="B5" s="11"/>
      <c r="C5" s="11">
        <v>2018</v>
      </c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.75">
      <c r="A6" s="181" t="s">
        <v>1</v>
      </c>
      <c r="B6" s="182"/>
      <c r="C6" s="182"/>
      <c r="D6" s="182"/>
      <c r="E6" s="182"/>
      <c r="F6" s="183" t="s">
        <v>2</v>
      </c>
      <c r="G6" s="183"/>
      <c r="H6" s="183"/>
      <c r="I6" s="183"/>
      <c r="J6" s="183"/>
      <c r="K6" s="183"/>
      <c r="L6" s="183"/>
      <c r="M6" s="183"/>
      <c r="N6" s="184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85" t="s">
        <v>3</v>
      </c>
      <c r="G8" s="185"/>
      <c r="H8" s="144"/>
      <c r="I8" s="186" t="s">
        <v>151</v>
      </c>
      <c r="J8" s="145"/>
      <c r="K8" s="145"/>
      <c r="L8" s="145"/>
      <c r="M8" s="145"/>
      <c r="N8" s="174"/>
    </row>
    <row r="9" spans="1:14" ht="15">
      <c r="A9" s="16"/>
      <c r="B9" s="11"/>
      <c r="C9" s="11"/>
      <c r="D9" s="11"/>
      <c r="E9" s="11"/>
      <c r="F9" s="144" t="s">
        <v>4</v>
      </c>
      <c r="G9" s="145"/>
      <c r="H9" s="170"/>
      <c r="I9" s="171" t="s">
        <v>152</v>
      </c>
      <c r="J9" s="172"/>
      <c r="K9" s="172"/>
      <c r="L9" s="172"/>
      <c r="M9" s="172"/>
      <c r="N9" s="173"/>
    </row>
    <row r="10" spans="1:14" ht="15">
      <c r="A10" s="16"/>
      <c r="B10" s="11"/>
      <c r="C10" s="11"/>
      <c r="D10" s="11"/>
      <c r="E10" s="11"/>
      <c r="F10" s="144" t="s">
        <v>5</v>
      </c>
      <c r="G10" s="145"/>
      <c r="H10" s="170"/>
      <c r="I10" s="171">
        <v>2012</v>
      </c>
      <c r="J10" s="172"/>
      <c r="K10" s="172"/>
      <c r="L10" s="172"/>
      <c r="M10" s="172"/>
      <c r="N10" s="173"/>
    </row>
    <row r="11" spans="1:14" ht="15">
      <c r="A11" s="16"/>
      <c r="B11" s="11"/>
      <c r="C11" s="11"/>
      <c r="D11" s="11"/>
      <c r="E11" s="11"/>
      <c r="F11" s="145"/>
      <c r="G11" s="145"/>
      <c r="H11" s="145"/>
      <c r="I11" s="145"/>
      <c r="J11" s="145"/>
      <c r="K11" s="145"/>
      <c r="L11" s="145"/>
      <c r="M11" s="145"/>
      <c r="N11" s="174"/>
    </row>
    <row r="12" spans="1:14" ht="15">
      <c r="A12" s="175" t="s">
        <v>7</v>
      </c>
      <c r="B12" s="176"/>
      <c r="C12" s="176"/>
      <c r="D12" s="176"/>
      <c r="E12" s="177"/>
      <c r="F12" s="142" t="s">
        <v>8</v>
      </c>
      <c r="G12" s="178"/>
      <c r="H12" s="179"/>
      <c r="I12" s="180" t="s">
        <v>153</v>
      </c>
      <c r="J12" s="178"/>
      <c r="K12" s="178"/>
      <c r="L12" s="178"/>
      <c r="M12" s="178"/>
      <c r="N12" s="163"/>
    </row>
    <row r="13" spans="1:14" ht="25.5" customHeight="1">
      <c r="A13" s="17"/>
      <c r="B13" s="18"/>
      <c r="C13" s="18"/>
      <c r="D13" s="18"/>
      <c r="E13" s="18"/>
      <c r="F13" s="152" t="s">
        <v>9</v>
      </c>
      <c r="G13" s="153"/>
      <c r="H13" s="154"/>
      <c r="I13" s="161"/>
      <c r="J13" s="161"/>
      <c r="K13" s="162"/>
      <c r="L13" s="163"/>
      <c r="M13" s="163"/>
      <c r="N13" s="163"/>
    </row>
    <row r="14" spans="1:14" ht="27.75" customHeight="1">
      <c r="A14" s="17"/>
      <c r="B14" s="18"/>
      <c r="C14" s="18"/>
      <c r="D14" s="18"/>
      <c r="E14" s="18"/>
      <c r="F14" s="164" t="s">
        <v>10</v>
      </c>
      <c r="G14" s="165"/>
      <c r="H14" s="166"/>
      <c r="I14" s="167"/>
      <c r="J14" s="167"/>
      <c r="K14" s="168"/>
      <c r="L14" s="169"/>
      <c r="M14" s="169"/>
      <c r="N14" s="169"/>
    </row>
    <row r="15" spans="1:14" ht="15">
      <c r="A15" s="17"/>
      <c r="B15" s="18"/>
      <c r="C15" s="18"/>
      <c r="D15" s="18"/>
      <c r="E15" s="18"/>
      <c r="F15" s="152"/>
      <c r="G15" s="153"/>
      <c r="H15" s="154"/>
      <c r="I15" s="152"/>
      <c r="J15" s="153"/>
      <c r="K15" s="153"/>
      <c r="L15" s="153"/>
      <c r="M15" s="153"/>
      <c r="N15" s="155"/>
    </row>
    <row r="16" spans="1:14" ht="27.75" customHeight="1">
      <c r="A16" s="16"/>
      <c r="B16" s="11"/>
      <c r="C16" s="11"/>
      <c r="D16" s="11"/>
      <c r="E16" s="11"/>
      <c r="F16" s="142" t="s">
        <v>11</v>
      </c>
      <c r="G16" s="143"/>
      <c r="H16" s="142"/>
      <c r="I16" s="102" t="s">
        <v>12</v>
      </c>
      <c r="J16" s="156" t="s">
        <v>141</v>
      </c>
      <c r="K16" s="156"/>
      <c r="L16" s="157"/>
      <c r="M16" s="103" t="s">
        <v>13</v>
      </c>
      <c r="N16" s="105"/>
    </row>
    <row r="17" spans="1:14" ht="27.75" customHeight="1">
      <c r="A17" s="16"/>
      <c r="B17" s="11"/>
      <c r="C17" s="11"/>
      <c r="D17" s="11"/>
      <c r="E17" s="11"/>
      <c r="F17" s="144"/>
      <c r="G17" s="145"/>
      <c r="H17" s="145"/>
      <c r="I17" s="102" t="s">
        <v>14</v>
      </c>
      <c r="J17" s="158" t="s">
        <v>142</v>
      </c>
      <c r="K17" s="159"/>
      <c r="L17" s="159"/>
      <c r="M17" s="120" t="s">
        <v>143</v>
      </c>
      <c r="N17" s="104"/>
    </row>
    <row r="18" spans="1:14" ht="30">
      <c r="A18" s="16"/>
      <c r="B18" s="11"/>
      <c r="C18" s="11"/>
      <c r="D18" s="11"/>
      <c r="E18" s="11"/>
      <c r="F18" s="146" t="s">
        <v>15</v>
      </c>
      <c r="G18" s="147"/>
      <c r="H18" s="147"/>
      <c r="I18" s="100" t="s">
        <v>16</v>
      </c>
      <c r="J18" s="146">
        <v>3356284295</v>
      </c>
      <c r="K18" s="146"/>
      <c r="L18" s="101" t="s">
        <v>17</v>
      </c>
      <c r="M18" s="160"/>
      <c r="N18" s="160"/>
    </row>
    <row r="19" spans="1:14" ht="15">
      <c r="A19" s="16"/>
      <c r="B19" s="11"/>
      <c r="C19" s="11"/>
      <c r="D19" s="11"/>
      <c r="E19" s="11"/>
      <c r="F19" s="146" t="s">
        <v>18</v>
      </c>
      <c r="G19" s="147"/>
      <c r="H19" s="147"/>
      <c r="I19" s="148" t="s">
        <v>159</v>
      </c>
      <c r="J19" s="149"/>
      <c r="K19" s="150"/>
      <c r="L19" s="150"/>
      <c r="M19" s="150"/>
      <c r="N19" s="151"/>
    </row>
    <row r="20" spans="1:14" ht="15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5">
      <c r="A22" s="135" t="s">
        <v>20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</row>
    <row r="23" spans="1:14" ht="15">
      <c r="A23" s="135" t="s">
        <v>21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spans="1:14" ht="15">
      <c r="A24" s="135" t="s">
        <v>22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  <row r="25" spans="1:14" ht="15">
      <c r="A25" s="135" t="s">
        <v>23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5">
      <c r="A26" s="134" t="s">
        <v>24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4" ht="15">
      <c r="A27" s="135" t="s">
        <v>25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</row>
  </sheetData>
  <sheetProtection/>
  <mergeCells count="34"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J16:L16"/>
    <mergeCell ref="J17:L17"/>
    <mergeCell ref="F18:H18"/>
    <mergeCell ref="J18:K18"/>
    <mergeCell ref="M18:N18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</mergeCells>
  <printOptions/>
  <pageMargins left="0.41944444444444445" right="0.41944444444444445" top="0.5097222222222222" bottom="0.38958333333333334" header="0.3" footer="0.3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106" zoomScaleNormal="106" zoomScalePageLayoutView="0" workbookViewId="0" topLeftCell="B11">
      <selection activeCell="I19" sqref="I19"/>
    </sheetView>
  </sheetViews>
  <sheetFormatPr defaultColWidth="9.140625" defaultRowHeight="15"/>
  <cols>
    <col min="1" max="11" width="12.421875" style="106" customWidth="1"/>
    <col min="12" max="12" width="9.140625" style="106" bestFit="1" customWidth="1"/>
    <col min="13" max="13" width="14.28125" style="106" customWidth="1"/>
    <col min="14" max="14" width="9.140625" style="106" customWidth="1"/>
    <col min="15" max="15" width="14.8515625" style="106" customWidth="1"/>
    <col min="16" max="16" width="11.00390625" style="106" bestFit="1" customWidth="1"/>
    <col min="17" max="16384" width="9.140625" style="106" customWidth="1"/>
  </cols>
  <sheetData>
    <row r="1" spans="1:11" ht="21" customHeight="1">
      <c r="A1" s="181" t="s">
        <v>26</v>
      </c>
      <c r="B1" s="182"/>
      <c r="C1" s="208"/>
      <c r="D1" s="209" t="s">
        <v>27</v>
      </c>
      <c r="E1" s="209"/>
      <c r="F1" s="209"/>
      <c r="G1" s="209"/>
      <c r="H1" s="209"/>
      <c r="I1" s="209"/>
      <c r="J1" s="209"/>
      <c r="K1" s="210"/>
    </row>
    <row r="2" spans="1:11" ht="21" customHeight="1">
      <c r="A2" s="54"/>
      <c r="B2" s="42"/>
      <c r="C2" s="41"/>
      <c r="D2" s="211" t="s">
        <v>28</v>
      </c>
      <c r="E2" s="211"/>
      <c r="F2" s="211"/>
      <c r="G2" s="212"/>
      <c r="H2" s="112" t="s">
        <v>29</v>
      </c>
      <c r="I2" s="213">
        <v>249</v>
      </c>
      <c r="J2" s="195"/>
      <c r="K2" s="214"/>
    </row>
    <row r="3" spans="1:14" ht="21" customHeight="1">
      <c r="A3" s="54"/>
      <c r="B3" s="42"/>
      <c r="C3" s="41"/>
      <c r="D3" s="215" t="s">
        <v>30</v>
      </c>
      <c r="E3" s="215"/>
      <c r="F3" s="215"/>
      <c r="G3" s="215"/>
      <c r="H3" s="109" t="s">
        <v>31</v>
      </c>
      <c r="I3" s="216">
        <v>1000000</v>
      </c>
      <c r="J3" s="217"/>
      <c r="K3" s="214"/>
      <c r="N3" s="108"/>
    </row>
    <row r="4" spans="1:11" ht="21" customHeight="1">
      <c r="A4" s="54"/>
      <c r="B4" s="42"/>
      <c r="C4" s="41"/>
      <c r="D4" s="188" t="s">
        <v>32</v>
      </c>
      <c r="E4" s="188"/>
      <c r="F4" s="188"/>
      <c r="G4" s="189"/>
      <c r="H4" s="110" t="s">
        <v>33</v>
      </c>
      <c r="I4" s="113" t="s">
        <v>34</v>
      </c>
      <c r="J4" s="203">
        <f>24*90*((223.76+101+99.39)/3)</f>
        <v>305388</v>
      </c>
      <c r="K4" s="204"/>
    </row>
    <row r="5" spans="1:16" ht="21" customHeight="1">
      <c r="A5" s="54"/>
      <c r="B5" s="42"/>
      <c r="C5" s="41"/>
      <c r="D5" s="190"/>
      <c r="E5" s="190"/>
      <c r="F5" s="190"/>
      <c r="G5" s="191"/>
      <c r="H5" s="107" t="s">
        <v>35</v>
      </c>
      <c r="I5" s="111" t="s">
        <v>34</v>
      </c>
      <c r="J5" s="203">
        <f>24*91*((206.31+190.87+223.28)/3)</f>
        <v>451694.88000000006</v>
      </c>
      <c r="K5" s="204"/>
      <c r="P5" s="133"/>
    </row>
    <row r="6" spans="1:17" ht="21" customHeight="1">
      <c r="A6" s="54"/>
      <c r="B6" s="42"/>
      <c r="C6" s="41"/>
      <c r="D6" s="190"/>
      <c r="E6" s="190"/>
      <c r="F6" s="190"/>
      <c r="G6" s="191"/>
      <c r="H6" s="107" t="s">
        <v>36</v>
      </c>
      <c r="I6" s="111" t="s">
        <v>34</v>
      </c>
      <c r="J6" s="203">
        <f>24*92*((181.03+174.77+156.83)/3)</f>
        <v>377295.68</v>
      </c>
      <c r="K6" s="204"/>
      <c r="O6" s="123"/>
      <c r="P6" s="123"/>
      <c r="Q6" s="123"/>
    </row>
    <row r="7" spans="1:16" ht="21" customHeight="1">
      <c r="A7" s="54"/>
      <c r="B7" s="42"/>
      <c r="C7" s="41"/>
      <c r="D7" s="192"/>
      <c r="E7" s="192"/>
      <c r="F7" s="192"/>
      <c r="G7" s="193"/>
      <c r="H7" s="115" t="s">
        <v>37</v>
      </c>
      <c r="I7" s="114" t="s">
        <v>34</v>
      </c>
      <c r="J7" s="203">
        <f>24*92*((150.48+187.6+214.29)/3)</f>
        <v>406544.32</v>
      </c>
      <c r="K7" s="204"/>
      <c r="M7" s="122"/>
      <c r="O7" s="123"/>
      <c r="P7" s="123"/>
    </row>
    <row r="8" spans="1:11" ht="36" customHeight="1">
      <c r="A8" s="54"/>
      <c r="B8" s="42"/>
      <c r="C8" s="41"/>
      <c r="D8" s="188" t="s">
        <v>38</v>
      </c>
      <c r="E8" s="188"/>
      <c r="F8" s="188"/>
      <c r="G8" s="194"/>
      <c r="H8" s="205">
        <v>0.16</v>
      </c>
      <c r="I8" s="206"/>
      <c r="J8" s="206"/>
      <c r="K8" s="207"/>
    </row>
    <row r="9" spans="1:11" ht="36" customHeight="1">
      <c r="A9" s="54"/>
      <c r="B9" s="42"/>
      <c r="C9" s="41"/>
      <c r="D9" s="194" t="s">
        <v>39</v>
      </c>
      <c r="E9" s="194"/>
      <c r="F9" s="194"/>
      <c r="G9" s="195"/>
      <c r="H9" s="196" t="s">
        <v>149</v>
      </c>
      <c r="I9" s="197"/>
      <c r="J9" s="197"/>
      <c r="K9" s="198"/>
    </row>
    <row r="10" spans="1:14" ht="36" customHeight="1">
      <c r="A10" s="56"/>
      <c r="B10" s="44"/>
      <c r="C10" s="53"/>
      <c r="D10" s="199" t="s">
        <v>40</v>
      </c>
      <c r="E10" s="199"/>
      <c r="F10" s="199"/>
      <c r="G10" s="199"/>
      <c r="H10" s="200" t="s">
        <v>150</v>
      </c>
      <c r="I10" s="201"/>
      <c r="J10" s="201"/>
      <c r="K10" s="202"/>
      <c r="N10" s="106" t="s">
        <v>6</v>
      </c>
    </row>
    <row r="12" spans="1:11" ht="15">
      <c r="A12" s="187" t="s">
        <v>41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</row>
    <row r="13" spans="1:11" ht="15.75" customHeight="1">
      <c r="A13" s="187" t="s">
        <v>42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</row>
    <row r="14" spans="1:11" ht="15">
      <c r="A14" s="187" t="s">
        <v>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</row>
    <row r="15" spans="1:11" ht="30.75" customHeight="1">
      <c r="A15" s="187" t="s">
        <v>44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</row>
    <row r="16" spans="1:11" ht="46.5" customHeight="1">
      <c r="A16" s="187" t="s">
        <v>45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</row>
    <row r="17" spans="1:11" ht="18" customHeight="1">
      <c r="A17" s="187" t="s">
        <v>46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</row>
    <row r="20" ht="15"/>
    <row r="21" ht="15"/>
    <row r="22" ht="15"/>
    <row r="23" ht="15"/>
    <row r="24" ht="15"/>
    <row r="25" ht="15"/>
  </sheetData>
  <sheetProtection/>
  <mergeCells count="23">
    <mergeCell ref="A1:C1"/>
    <mergeCell ref="D1:K1"/>
    <mergeCell ref="D2:G2"/>
    <mergeCell ref="I2:K2"/>
    <mergeCell ref="D3:G3"/>
    <mergeCell ref="I3:K3"/>
    <mergeCell ref="A13:K13"/>
    <mergeCell ref="J4:K4"/>
    <mergeCell ref="J5:K5"/>
    <mergeCell ref="J6:K6"/>
    <mergeCell ref="J7:K7"/>
    <mergeCell ref="D8:G8"/>
    <mergeCell ref="H8:K8"/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0">
      <selection activeCell="I22" sqref="I22"/>
    </sheetView>
  </sheetViews>
  <sheetFormatPr defaultColWidth="9.140625" defaultRowHeight="15"/>
  <cols>
    <col min="1" max="12" width="10.7109375" style="0" customWidth="1"/>
    <col min="14" max="14" width="13.57421875" style="0" customWidth="1"/>
  </cols>
  <sheetData>
    <row r="1" spans="1:12" ht="15">
      <c r="A1" s="222" t="s">
        <v>47</v>
      </c>
      <c r="B1" s="223"/>
      <c r="C1" s="224"/>
      <c r="D1" s="225" t="s">
        <v>48</v>
      </c>
      <c r="E1" s="225"/>
      <c r="F1" s="225"/>
      <c r="G1" s="225"/>
      <c r="H1" s="225"/>
      <c r="I1" s="225"/>
      <c r="J1" s="225"/>
      <c r="K1" s="225"/>
      <c r="L1" s="30"/>
    </row>
    <row r="2" spans="1:12" ht="30">
      <c r="A2" s="57"/>
      <c r="B2" s="58"/>
      <c r="C2" s="58"/>
      <c r="D2" s="226" t="s">
        <v>49</v>
      </c>
      <c r="E2" s="226"/>
      <c r="F2" s="226"/>
      <c r="G2" s="226"/>
      <c r="H2" s="226"/>
      <c r="I2" s="118" t="s">
        <v>50</v>
      </c>
      <c r="J2" s="119" t="s">
        <v>51</v>
      </c>
      <c r="K2" s="36" t="s">
        <v>52</v>
      </c>
      <c r="L2" s="33" t="s">
        <v>53</v>
      </c>
    </row>
    <row r="3" spans="1:12" ht="32.25">
      <c r="A3" s="59"/>
      <c r="B3" s="60"/>
      <c r="C3" s="60"/>
      <c r="D3" s="227" t="s">
        <v>54</v>
      </c>
      <c r="E3" s="228"/>
      <c r="F3" s="3" t="s">
        <v>19</v>
      </c>
      <c r="G3" s="3" t="s">
        <v>55</v>
      </c>
      <c r="H3" s="3" t="s">
        <v>56</v>
      </c>
      <c r="I3" s="3" t="s">
        <v>55</v>
      </c>
      <c r="J3" s="3"/>
      <c r="K3" s="3" t="s">
        <v>57</v>
      </c>
      <c r="L3" s="25" t="s">
        <v>58</v>
      </c>
    </row>
    <row r="4" spans="1:12" ht="15">
      <c r="A4" s="59"/>
      <c r="B4" s="60"/>
      <c r="C4" s="60"/>
      <c r="D4" s="7"/>
      <c r="E4" s="8"/>
      <c r="F4" s="3"/>
      <c r="G4" s="3"/>
      <c r="H4" s="3"/>
      <c r="I4" s="3"/>
      <c r="J4" s="3">
        <f>I4+G4</f>
        <v>0</v>
      </c>
      <c r="K4" s="3"/>
      <c r="L4" s="26"/>
    </row>
    <row r="5" spans="1:12" ht="15">
      <c r="A5" s="59"/>
      <c r="B5" s="60"/>
      <c r="C5" s="60"/>
      <c r="D5" s="7"/>
      <c r="E5" s="8"/>
      <c r="F5" s="3"/>
      <c r="G5" s="3"/>
      <c r="H5" s="3"/>
      <c r="I5" s="3"/>
      <c r="J5" s="3">
        <f>I5+G5</f>
        <v>0</v>
      </c>
      <c r="K5" s="3"/>
      <c r="L5" s="26"/>
    </row>
    <row r="6" spans="1:12" ht="15">
      <c r="A6" s="59"/>
      <c r="B6" s="60"/>
      <c r="C6" s="60"/>
      <c r="D6" s="7"/>
      <c r="E6" s="8"/>
      <c r="F6" s="3"/>
      <c r="G6" s="3"/>
      <c r="H6" s="3"/>
      <c r="I6" s="3"/>
      <c r="J6" s="3">
        <f>I6+G6</f>
        <v>0</v>
      </c>
      <c r="K6" s="3"/>
      <c r="L6" s="26"/>
    </row>
    <row r="7" spans="1:12" ht="15">
      <c r="A7" s="59"/>
      <c r="B7" s="60"/>
      <c r="C7" s="60"/>
      <c r="D7" s="7"/>
      <c r="E7" s="8"/>
      <c r="F7" s="3"/>
      <c r="G7" s="3"/>
      <c r="H7" s="3"/>
      <c r="I7" s="3"/>
      <c r="J7" s="3">
        <f>I7+G7</f>
        <v>0</v>
      </c>
      <c r="K7" s="3"/>
      <c r="L7" s="26"/>
    </row>
    <row r="8" spans="1:12" ht="32.25">
      <c r="A8" s="59"/>
      <c r="B8" s="60"/>
      <c r="C8" s="60"/>
      <c r="D8" s="229" t="s">
        <v>59</v>
      </c>
      <c r="E8" s="230"/>
      <c r="F8" s="2" t="s">
        <v>60</v>
      </c>
      <c r="G8" s="2" t="s">
        <v>55</v>
      </c>
      <c r="H8" s="2" t="s">
        <v>61</v>
      </c>
      <c r="I8" s="2" t="s">
        <v>55</v>
      </c>
      <c r="J8" s="2"/>
      <c r="K8" s="2" t="s">
        <v>57</v>
      </c>
      <c r="L8" s="116" t="s">
        <v>58</v>
      </c>
    </row>
    <row r="9" spans="1:12" ht="15">
      <c r="A9" s="16"/>
      <c r="B9" s="11"/>
      <c r="C9" s="11"/>
      <c r="D9" s="231" t="s">
        <v>62</v>
      </c>
      <c r="E9" s="219"/>
      <c r="F9" s="29"/>
      <c r="G9" s="29"/>
      <c r="H9" s="2"/>
      <c r="I9" s="2"/>
      <c r="J9" s="2">
        <f>I9+G9</f>
        <v>0</v>
      </c>
      <c r="K9" s="2"/>
      <c r="L9" s="27"/>
    </row>
    <row r="10" spans="1:12" ht="15">
      <c r="A10" s="16"/>
      <c r="B10" s="11"/>
      <c r="C10" s="11"/>
      <c r="D10" s="218" t="s">
        <v>147</v>
      </c>
      <c r="E10" s="219"/>
      <c r="F10" s="124">
        <v>2</v>
      </c>
      <c r="G10" s="124">
        <f>F10*10</f>
        <v>20</v>
      </c>
      <c r="H10" s="125"/>
      <c r="I10" s="125"/>
      <c r="J10" s="125">
        <f>I10+G10</f>
        <v>20</v>
      </c>
      <c r="K10" s="126">
        <v>65</v>
      </c>
      <c r="L10" s="121">
        <v>0.58</v>
      </c>
    </row>
    <row r="11" spans="1:12" ht="15">
      <c r="A11" s="16"/>
      <c r="B11" s="11"/>
      <c r="C11" s="11"/>
      <c r="D11" s="218" t="s">
        <v>145</v>
      </c>
      <c r="E11" s="219"/>
      <c r="F11" s="124">
        <v>60000</v>
      </c>
      <c r="G11" s="124">
        <f>(22*F11)/1000</f>
        <v>1320</v>
      </c>
      <c r="H11" s="125"/>
      <c r="I11" s="125"/>
      <c r="J11" s="125">
        <f>I11+G11</f>
        <v>1320</v>
      </c>
      <c r="K11" s="126">
        <v>55</v>
      </c>
      <c r="L11" s="121">
        <v>0.6</v>
      </c>
    </row>
    <row r="12" spans="1:13" ht="15">
      <c r="A12" s="16"/>
      <c r="B12" s="11"/>
      <c r="C12" s="11"/>
      <c r="D12" s="218" t="s">
        <v>146</v>
      </c>
      <c r="E12" s="219"/>
      <c r="F12" s="124">
        <v>180000</v>
      </c>
      <c r="G12" s="124">
        <f>10*F12/1000</f>
        <v>1800</v>
      </c>
      <c r="H12" s="125"/>
      <c r="I12" s="125"/>
      <c r="J12" s="125">
        <f>I12+G12</f>
        <v>1800</v>
      </c>
      <c r="K12" s="126">
        <v>245</v>
      </c>
      <c r="L12" s="121">
        <v>0.64</v>
      </c>
      <c r="M12" s="127"/>
    </row>
    <row r="13" spans="1:12" ht="32.25">
      <c r="A13" s="16"/>
      <c r="B13" s="11"/>
      <c r="C13" s="11"/>
      <c r="D13" s="220" t="s">
        <v>63</v>
      </c>
      <c r="E13" s="221"/>
      <c r="F13" s="34"/>
      <c r="G13" s="4" t="s">
        <v>55</v>
      </c>
      <c r="H13" s="34"/>
      <c r="I13" s="4" t="s">
        <v>55</v>
      </c>
      <c r="J13" s="4"/>
      <c r="K13" s="4" t="s">
        <v>57</v>
      </c>
      <c r="L13" s="117" t="s">
        <v>58</v>
      </c>
    </row>
    <row r="14" spans="1:12" ht="15">
      <c r="A14" s="16"/>
      <c r="B14" s="11"/>
      <c r="C14" s="11"/>
      <c r="D14" s="5"/>
      <c r="E14" s="6"/>
      <c r="F14" s="34"/>
      <c r="G14" s="4"/>
      <c r="H14" s="34"/>
      <c r="I14" s="4"/>
      <c r="J14" s="4">
        <f aca="true" t="shared" si="0" ref="J14:J19">I14+G14</f>
        <v>0</v>
      </c>
      <c r="K14" s="4"/>
      <c r="L14" s="28"/>
    </row>
    <row r="15" spans="1:12" ht="15">
      <c r="A15" s="16"/>
      <c r="B15" s="11"/>
      <c r="C15" s="11"/>
      <c r="D15" s="5"/>
      <c r="E15" s="6"/>
      <c r="F15" s="34"/>
      <c r="G15" s="4"/>
      <c r="H15" s="34"/>
      <c r="I15" s="4"/>
      <c r="J15" s="4">
        <f t="shared" si="0"/>
        <v>0</v>
      </c>
      <c r="K15" s="4"/>
      <c r="L15" s="28"/>
    </row>
    <row r="16" spans="1:12" ht="15">
      <c r="A16" s="16"/>
      <c r="B16" s="11"/>
      <c r="C16" s="11"/>
      <c r="D16" s="5"/>
      <c r="E16" s="6"/>
      <c r="F16" s="34"/>
      <c r="G16" s="4"/>
      <c r="H16" s="34"/>
      <c r="I16" s="4"/>
      <c r="J16" s="4">
        <f t="shared" si="0"/>
        <v>0</v>
      </c>
      <c r="K16" s="4"/>
      <c r="L16" s="28"/>
    </row>
    <row r="17" spans="1:12" ht="15">
      <c r="A17" s="16"/>
      <c r="B17" s="11"/>
      <c r="C17" s="11"/>
      <c r="D17" s="5"/>
      <c r="E17" s="6"/>
      <c r="F17" s="34"/>
      <c r="G17" s="4"/>
      <c r="H17" s="34"/>
      <c r="I17" s="4"/>
      <c r="J17" s="4">
        <f t="shared" si="0"/>
        <v>0</v>
      </c>
      <c r="K17" s="4"/>
      <c r="L17" s="28"/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6"/>
      <c r="E19" s="67"/>
      <c r="F19" s="68"/>
      <c r="G19" s="69"/>
      <c r="H19" s="68"/>
      <c r="I19" s="69"/>
      <c r="J19" s="69">
        <f t="shared" si="0"/>
        <v>0</v>
      </c>
      <c r="K19" s="69"/>
      <c r="L19" s="70"/>
    </row>
    <row r="21" ht="15">
      <c r="A21" s="37" t="s">
        <v>64</v>
      </c>
    </row>
    <row r="22" ht="15">
      <c r="A22" s="37" t="s">
        <v>65</v>
      </c>
    </row>
  </sheetData>
  <sheetProtection/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4">
      <selection activeCell="K24" sqref="K24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33" t="s">
        <v>66</v>
      </c>
      <c r="B1" s="234"/>
      <c r="C1" s="234"/>
      <c r="D1" s="234"/>
      <c r="E1" s="261" t="s">
        <v>67</v>
      </c>
      <c r="F1" s="262"/>
      <c r="G1" s="262"/>
      <c r="H1" s="262"/>
      <c r="I1" s="262"/>
      <c r="J1" s="262"/>
      <c r="K1" s="262"/>
      <c r="L1" s="263"/>
    </row>
    <row r="2" spans="1:12" ht="21" customHeight="1">
      <c r="A2" s="235"/>
      <c r="B2" s="236"/>
      <c r="C2" s="236"/>
      <c r="D2" s="236"/>
      <c r="E2" s="264" t="s">
        <v>68</v>
      </c>
      <c r="F2" s="247"/>
      <c r="G2" s="247"/>
      <c r="H2" s="247"/>
      <c r="I2" s="247"/>
      <c r="J2" s="247"/>
      <c r="K2" s="247"/>
      <c r="L2" s="248"/>
    </row>
    <row r="3" spans="1:12" ht="30" customHeight="1">
      <c r="A3" s="54"/>
      <c r="B3" s="42"/>
      <c r="C3" s="42"/>
      <c r="D3" s="42"/>
      <c r="E3" s="255"/>
      <c r="F3" s="256"/>
      <c r="G3" s="256"/>
      <c r="H3" s="256"/>
      <c r="I3" s="256"/>
      <c r="J3" s="256"/>
      <c r="K3" s="256"/>
      <c r="L3" s="257"/>
    </row>
    <row r="4" spans="1:12" ht="21" customHeight="1">
      <c r="A4" s="54"/>
      <c r="B4" s="42"/>
      <c r="C4" s="42"/>
      <c r="D4" s="42"/>
      <c r="E4" s="264" t="s">
        <v>69</v>
      </c>
      <c r="F4" s="247"/>
      <c r="G4" s="247"/>
      <c r="H4" s="247"/>
      <c r="I4" s="247"/>
      <c r="J4" s="247"/>
      <c r="K4" s="247"/>
      <c r="L4" s="248"/>
    </row>
    <row r="5" spans="1:12" ht="39.75" customHeight="1">
      <c r="A5" s="54"/>
      <c r="B5" s="42"/>
      <c r="C5" s="42"/>
      <c r="D5" s="42"/>
      <c r="E5" s="265"/>
      <c r="F5" s="266"/>
      <c r="G5" s="266"/>
      <c r="H5" s="266"/>
      <c r="I5" s="266"/>
      <c r="J5" s="266"/>
      <c r="K5" s="266"/>
      <c r="L5" s="267"/>
    </row>
    <row r="6" spans="1:12" ht="42" customHeight="1">
      <c r="A6" s="54"/>
      <c r="B6" s="42"/>
      <c r="C6" s="42"/>
      <c r="D6" s="42"/>
      <c r="E6" s="264" t="s">
        <v>70</v>
      </c>
      <c r="F6" s="247"/>
      <c r="G6" s="247"/>
      <c r="H6" s="247"/>
      <c r="I6" s="247"/>
      <c r="J6" s="247"/>
      <c r="K6" s="247"/>
      <c r="L6" s="248"/>
    </row>
    <row r="7" spans="1:12" ht="42" customHeight="1">
      <c r="A7" s="54"/>
      <c r="B7" s="42"/>
      <c r="C7" s="42"/>
      <c r="D7" s="42"/>
      <c r="E7" s="246" t="s">
        <v>154</v>
      </c>
      <c r="F7" s="247"/>
      <c r="G7" s="247"/>
      <c r="H7" s="247"/>
      <c r="I7" s="247"/>
      <c r="J7" s="247"/>
      <c r="K7" s="247"/>
      <c r="L7" s="248"/>
    </row>
    <row r="8" spans="1:12" ht="42" customHeight="1">
      <c r="A8" s="54"/>
      <c r="B8" s="42"/>
      <c r="C8" s="42"/>
      <c r="D8" s="42"/>
      <c r="E8" s="246" t="s">
        <v>155</v>
      </c>
      <c r="F8" s="247"/>
      <c r="G8" s="247"/>
      <c r="H8" s="247"/>
      <c r="I8" s="247"/>
      <c r="J8" s="247"/>
      <c r="K8" s="247"/>
      <c r="L8" s="248"/>
    </row>
    <row r="9" spans="1:12" ht="21" customHeight="1">
      <c r="A9" s="55"/>
      <c r="B9" s="43"/>
      <c r="C9" s="43"/>
      <c r="D9" s="43"/>
      <c r="E9" s="249" t="s">
        <v>144</v>
      </c>
      <c r="F9" s="250"/>
      <c r="G9" s="250"/>
      <c r="H9" s="250"/>
      <c r="I9" s="250"/>
      <c r="J9" s="250"/>
      <c r="K9" s="250"/>
      <c r="L9" s="251"/>
    </row>
    <row r="10" spans="1:12" ht="77.25" customHeight="1">
      <c r="A10" s="55"/>
      <c r="B10" s="43"/>
      <c r="C10" s="43"/>
      <c r="D10" s="43"/>
      <c r="E10" s="252" t="s">
        <v>156</v>
      </c>
      <c r="F10" s="253"/>
      <c r="G10" s="253"/>
      <c r="H10" s="253"/>
      <c r="I10" s="253"/>
      <c r="J10" s="253"/>
      <c r="K10" s="253"/>
      <c r="L10" s="254"/>
    </row>
    <row r="11" spans="1:12" ht="12.75" customHeight="1">
      <c r="A11" s="55"/>
      <c r="B11" s="43"/>
      <c r="C11" s="43"/>
      <c r="D11" s="43"/>
      <c r="E11" s="255"/>
      <c r="F11" s="256"/>
      <c r="G11" s="256"/>
      <c r="H11" s="256"/>
      <c r="I11" s="256"/>
      <c r="J11" s="256"/>
      <c r="K11" s="256"/>
      <c r="L11" s="257"/>
    </row>
    <row r="12" spans="1:12" ht="60" customHeight="1">
      <c r="A12" s="54"/>
      <c r="B12" s="42"/>
      <c r="C12" s="42"/>
      <c r="D12" s="42"/>
      <c r="E12" s="258" t="s">
        <v>160</v>
      </c>
      <c r="F12" s="259"/>
      <c r="G12" s="259"/>
      <c r="H12" s="259"/>
      <c r="I12" s="259"/>
      <c r="J12" s="259"/>
      <c r="K12" s="259"/>
      <c r="L12" s="260"/>
    </row>
    <row r="13" spans="1:12" ht="36" customHeight="1">
      <c r="A13" s="54"/>
      <c r="B13" s="42"/>
      <c r="C13" s="42"/>
      <c r="D13" s="42"/>
      <c r="E13" s="237" t="s">
        <v>71</v>
      </c>
      <c r="F13" s="238"/>
      <c r="G13" s="238"/>
      <c r="H13" s="238"/>
      <c r="I13" s="238"/>
      <c r="J13" s="238"/>
      <c r="K13" s="238"/>
      <c r="L13" s="239"/>
    </row>
    <row r="14" spans="1:12" ht="36" customHeight="1">
      <c r="A14" s="54"/>
      <c r="B14" s="42"/>
      <c r="C14" s="42"/>
      <c r="D14" s="42"/>
      <c r="E14" s="240" t="s">
        <v>72</v>
      </c>
      <c r="F14" s="241"/>
      <c r="G14" s="241"/>
      <c r="H14" s="241"/>
      <c r="I14" s="241"/>
      <c r="J14" s="241"/>
      <c r="K14" s="241"/>
      <c r="L14" s="242"/>
    </row>
    <row r="15" spans="1:12" ht="36" customHeight="1">
      <c r="A15" s="56"/>
      <c r="B15" s="44"/>
      <c r="C15" s="44"/>
      <c r="D15" s="44"/>
      <c r="E15" s="243" t="s">
        <v>157</v>
      </c>
      <c r="F15" s="244"/>
      <c r="G15" s="244"/>
      <c r="H15" s="244"/>
      <c r="I15" s="244"/>
      <c r="J15" s="244"/>
      <c r="K15" s="244"/>
      <c r="L15" s="245"/>
    </row>
    <row r="16" spans="1:12" ht="15">
      <c r="A16" s="232" t="s">
        <v>73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</row>
    <row r="17" spans="1:12" ht="15">
      <c r="A17" s="232" t="s">
        <v>74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</row>
    <row r="18" spans="1:12" ht="15">
      <c r="A18" s="232" t="s">
        <v>75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</row>
    <row r="19" spans="1:12" ht="15">
      <c r="A19" s="232" t="s">
        <v>76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</row>
    <row r="20" spans="1:12" ht="15">
      <c r="A20" s="232" t="s">
        <v>77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</row>
    <row r="21" spans="1:12" ht="15">
      <c r="A21" s="232" t="s">
        <v>78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12" ht="15">
      <c r="A22" s="232" t="s">
        <v>79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2" ht="15">
      <c r="A23" s="232" t="s">
        <v>80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ht="15">
      <c r="A24" s="31"/>
    </row>
  </sheetData>
  <sheetProtection/>
  <mergeCells count="24">
    <mergeCell ref="E1:L1"/>
    <mergeCell ref="E2:L2"/>
    <mergeCell ref="E3:L3"/>
    <mergeCell ref="E4:L4"/>
    <mergeCell ref="E5:L5"/>
    <mergeCell ref="E6:L6"/>
    <mergeCell ref="A17:L17"/>
    <mergeCell ref="A18:L18"/>
    <mergeCell ref="E7:L7"/>
    <mergeCell ref="E8:L8"/>
    <mergeCell ref="E9:L9"/>
    <mergeCell ref="E10:L10"/>
    <mergeCell ref="E11:L11"/>
    <mergeCell ref="E12:L12"/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3">
      <selection activeCell="K35" sqref="K35"/>
    </sheetView>
  </sheetViews>
  <sheetFormatPr defaultColWidth="9.140625" defaultRowHeight="15"/>
  <cols>
    <col min="1" max="12" width="10.7109375" style="0" customWidth="1"/>
  </cols>
  <sheetData>
    <row r="1" spans="1:12" ht="15">
      <c r="A1" s="233" t="s">
        <v>81</v>
      </c>
      <c r="B1" s="234"/>
      <c r="C1" s="324"/>
      <c r="D1" s="325" t="s">
        <v>67</v>
      </c>
      <c r="E1" s="325"/>
      <c r="F1" s="325"/>
      <c r="G1" s="325"/>
      <c r="H1" s="325"/>
      <c r="I1" s="325"/>
      <c r="J1" s="325"/>
      <c r="K1" s="325"/>
      <c r="L1" s="71"/>
    </row>
    <row r="2" spans="1:12" ht="15">
      <c r="A2" s="54"/>
      <c r="B2" s="42"/>
      <c r="C2" s="42"/>
      <c r="D2" s="298" t="s">
        <v>82</v>
      </c>
      <c r="E2" s="298"/>
      <c r="F2" s="298"/>
      <c r="G2" s="298"/>
      <c r="H2" s="45" t="s">
        <v>19</v>
      </c>
      <c r="I2" s="326" t="s">
        <v>83</v>
      </c>
      <c r="J2" s="326"/>
      <c r="K2" s="63"/>
      <c r="L2" s="39"/>
    </row>
    <row r="3" spans="1:12" ht="30" customHeight="1">
      <c r="A3" s="54"/>
      <c r="B3" s="42"/>
      <c r="C3" s="42"/>
      <c r="D3" s="327" t="s">
        <v>84</v>
      </c>
      <c r="E3" s="328"/>
      <c r="F3" s="328"/>
      <c r="G3" s="329"/>
      <c r="H3" s="78">
        <v>0</v>
      </c>
      <c r="I3" s="323"/>
      <c r="J3" s="323"/>
      <c r="K3" s="63" t="s">
        <v>19</v>
      </c>
      <c r="L3" s="41"/>
    </row>
    <row r="4" spans="1:12" ht="30" customHeight="1">
      <c r="A4" s="54"/>
      <c r="B4" s="42"/>
      <c r="C4" s="42"/>
      <c r="D4" s="322" t="s">
        <v>85</v>
      </c>
      <c r="E4" s="322"/>
      <c r="F4" s="322"/>
      <c r="G4" s="322"/>
      <c r="H4" s="78">
        <v>0</v>
      </c>
      <c r="I4" s="323"/>
      <c r="J4" s="323"/>
      <c r="K4" s="79" t="s">
        <v>19</v>
      </c>
      <c r="L4" s="41"/>
    </row>
    <row r="5" spans="1:12" ht="30" customHeight="1">
      <c r="A5" s="54"/>
      <c r="B5" s="42"/>
      <c r="C5" s="42"/>
      <c r="D5" s="322" t="s">
        <v>86</v>
      </c>
      <c r="E5" s="322"/>
      <c r="F5" s="322"/>
      <c r="G5" s="322"/>
      <c r="H5" s="78">
        <v>90</v>
      </c>
      <c r="I5" s="323">
        <f>I4+I3</f>
        <v>0</v>
      </c>
      <c r="J5" s="323"/>
      <c r="K5" s="79" t="s">
        <v>87</v>
      </c>
      <c r="L5" s="41"/>
    </row>
    <row r="6" spans="1:12" ht="15">
      <c r="A6" s="54"/>
      <c r="B6" s="42"/>
      <c r="C6" s="42"/>
      <c r="D6" s="298" t="s">
        <v>88</v>
      </c>
      <c r="E6" s="298"/>
      <c r="F6" s="298"/>
      <c r="G6" s="298"/>
      <c r="H6" s="46" t="s">
        <v>89</v>
      </c>
      <c r="I6" s="43"/>
      <c r="J6" s="43"/>
      <c r="K6" s="42"/>
      <c r="L6" s="41"/>
    </row>
    <row r="7" spans="1:12" ht="15">
      <c r="A7" s="54"/>
      <c r="B7" s="42"/>
      <c r="C7" s="42"/>
      <c r="D7" s="319" t="s">
        <v>62</v>
      </c>
      <c r="E7" s="319"/>
      <c r="F7" s="319"/>
      <c r="G7" s="319"/>
      <c r="H7" s="46">
        <f>'pag. 3'!F9</f>
        <v>0</v>
      </c>
      <c r="I7" s="43"/>
      <c r="J7" s="43"/>
      <c r="K7" s="43"/>
      <c r="L7" s="41"/>
    </row>
    <row r="8" spans="1:12" ht="15">
      <c r="A8" s="54"/>
      <c r="B8" s="42"/>
      <c r="C8" s="42"/>
      <c r="D8" s="318" t="s">
        <v>163</v>
      </c>
      <c r="E8" s="319"/>
      <c r="F8" s="319"/>
      <c r="G8" s="319"/>
      <c r="H8" s="46">
        <f>'pag. 3'!F10</f>
        <v>2</v>
      </c>
      <c r="I8" s="43"/>
      <c r="J8" s="43"/>
      <c r="K8" s="43"/>
      <c r="L8" s="41"/>
    </row>
    <row r="9" spans="1:12" ht="15">
      <c r="A9" s="54"/>
      <c r="B9" s="42"/>
      <c r="C9" s="42"/>
      <c r="D9" s="318" t="s">
        <v>164</v>
      </c>
      <c r="E9" s="319"/>
      <c r="F9" s="319"/>
      <c r="G9" s="319"/>
      <c r="H9" s="132">
        <f>'pag. 3'!F11</f>
        <v>60000</v>
      </c>
      <c r="I9" s="43"/>
      <c r="J9" s="43"/>
      <c r="K9" s="43"/>
      <c r="L9" s="41"/>
    </row>
    <row r="10" spans="1:12" ht="14.25" customHeight="1">
      <c r="A10" s="54"/>
      <c r="B10" s="42"/>
      <c r="C10" s="42"/>
      <c r="D10" s="318" t="s">
        <v>165</v>
      </c>
      <c r="E10" s="319"/>
      <c r="F10" s="319"/>
      <c r="G10" s="319"/>
      <c r="H10" s="132">
        <f>'pag. 3'!F12</f>
        <v>180000</v>
      </c>
      <c r="I10" s="43"/>
      <c r="J10" s="43"/>
      <c r="K10" s="43"/>
      <c r="L10" s="41"/>
    </row>
    <row r="11" spans="1:12" ht="15">
      <c r="A11" s="54"/>
      <c r="B11" s="42"/>
      <c r="C11" s="42"/>
      <c r="D11" s="298" t="s">
        <v>90</v>
      </c>
      <c r="E11" s="298"/>
      <c r="F11" s="298"/>
      <c r="G11" s="298"/>
      <c r="H11" s="80"/>
      <c r="I11" s="48"/>
      <c r="J11" s="48"/>
      <c r="K11" s="81"/>
      <c r="L11" s="41"/>
    </row>
    <row r="12" spans="1:12" ht="30" customHeight="1">
      <c r="A12" s="54"/>
      <c r="B12" s="42"/>
      <c r="C12" s="42"/>
      <c r="D12" s="320" t="s">
        <v>91</v>
      </c>
      <c r="E12" s="241"/>
      <c r="F12" s="241"/>
      <c r="G12" s="241"/>
      <c r="H12" s="321">
        <f>'pag. 6'!J6</f>
        <v>34000</v>
      </c>
      <c r="I12" s="321"/>
      <c r="J12" s="82" t="s">
        <v>92</v>
      </c>
      <c r="K12" s="83"/>
      <c r="L12" s="41"/>
    </row>
    <row r="13" spans="1:12" ht="30" customHeight="1">
      <c r="A13" s="54"/>
      <c r="B13" s="42"/>
      <c r="C13" s="42"/>
      <c r="D13" s="299" t="s">
        <v>93</v>
      </c>
      <c r="E13" s="300"/>
      <c r="F13" s="300"/>
      <c r="G13" s="300"/>
      <c r="H13" s="301" t="s">
        <v>94</v>
      </c>
      <c r="I13" s="301"/>
      <c r="J13" s="85" t="s">
        <v>95</v>
      </c>
      <c r="K13" s="84">
        <v>700</v>
      </c>
      <c r="L13" s="41"/>
    </row>
    <row r="14" spans="1:12" ht="30" customHeight="1">
      <c r="A14" s="54"/>
      <c r="B14" s="42"/>
      <c r="C14" s="42"/>
      <c r="D14" s="299" t="s">
        <v>96</v>
      </c>
      <c r="E14" s="300"/>
      <c r="F14" s="300"/>
      <c r="G14" s="300"/>
      <c r="H14" s="301" t="s">
        <v>94</v>
      </c>
      <c r="I14" s="301"/>
      <c r="J14" s="85" t="s">
        <v>95</v>
      </c>
      <c r="K14" s="84">
        <v>1800</v>
      </c>
      <c r="L14" s="41"/>
    </row>
    <row r="15" spans="1:12" ht="15">
      <c r="A15" s="54"/>
      <c r="B15" s="42"/>
      <c r="C15" s="42"/>
      <c r="D15" s="311" t="s">
        <v>97</v>
      </c>
      <c r="E15" s="312"/>
      <c r="F15" s="312"/>
      <c r="G15" s="312"/>
      <c r="H15" s="313"/>
      <c r="I15" s="313"/>
      <c r="J15" s="313"/>
      <c r="K15" s="314"/>
      <c r="L15" s="41"/>
    </row>
    <row r="16" spans="1:12" ht="15">
      <c r="A16" s="54"/>
      <c r="B16" s="42"/>
      <c r="C16" s="42"/>
      <c r="D16" s="315"/>
      <c r="E16" s="316"/>
      <c r="F16" s="316"/>
      <c r="G16" s="316"/>
      <c r="H16" s="300"/>
      <c r="I16" s="300"/>
      <c r="J16" s="300"/>
      <c r="K16" s="317"/>
      <c r="L16" s="41"/>
    </row>
    <row r="17" spans="1:12" ht="15">
      <c r="A17" s="54"/>
      <c r="B17" s="42"/>
      <c r="C17" s="42"/>
      <c r="D17" s="308"/>
      <c r="E17" s="302" t="s">
        <v>98</v>
      </c>
      <c r="F17" s="303"/>
      <c r="G17" s="304"/>
      <c r="H17" s="305" t="s">
        <v>99</v>
      </c>
      <c r="I17" s="306"/>
      <c r="J17" s="307"/>
      <c r="K17" s="79"/>
      <c r="L17" s="41"/>
    </row>
    <row r="18" spans="1:12" ht="15">
      <c r="A18" s="54"/>
      <c r="B18" s="42"/>
      <c r="C18" s="42"/>
      <c r="D18" s="309"/>
      <c r="E18" s="295" t="s">
        <v>100</v>
      </c>
      <c r="F18" s="296"/>
      <c r="G18" s="297"/>
      <c r="H18" s="295"/>
      <c r="I18" s="296"/>
      <c r="J18" s="297"/>
      <c r="K18" s="79" t="s">
        <v>58</v>
      </c>
      <c r="L18" s="41"/>
    </row>
    <row r="19" spans="1:12" ht="15">
      <c r="A19" s="54"/>
      <c r="B19" s="42"/>
      <c r="C19" s="42"/>
      <c r="D19" s="309"/>
      <c r="E19" s="295" t="s">
        <v>101</v>
      </c>
      <c r="F19" s="296"/>
      <c r="G19" s="297"/>
      <c r="H19" s="295"/>
      <c r="I19" s="296"/>
      <c r="J19" s="297"/>
      <c r="K19" s="79" t="s">
        <v>58</v>
      </c>
      <c r="L19" s="41"/>
    </row>
    <row r="20" spans="1:12" ht="15">
      <c r="A20" s="54"/>
      <c r="B20" s="42"/>
      <c r="C20" s="42"/>
      <c r="D20" s="310"/>
      <c r="E20" s="295" t="s">
        <v>102</v>
      </c>
      <c r="F20" s="296"/>
      <c r="G20" s="297"/>
      <c r="H20" s="295"/>
      <c r="I20" s="296"/>
      <c r="J20" s="297"/>
      <c r="K20" s="79" t="s">
        <v>58</v>
      </c>
      <c r="L20" s="41"/>
    </row>
    <row r="21" spans="1:12" ht="30" customHeight="1">
      <c r="A21" s="54"/>
      <c r="B21" s="42"/>
      <c r="C21" s="42"/>
      <c r="D21" s="45"/>
      <c r="E21" s="295"/>
      <c r="F21" s="296"/>
      <c r="G21" s="296"/>
      <c r="H21" s="296"/>
      <c r="I21" s="296"/>
      <c r="J21" s="297"/>
      <c r="K21" s="79"/>
      <c r="L21" s="41"/>
    </row>
    <row r="22" spans="1:12" ht="15" customHeight="1">
      <c r="A22" s="54"/>
      <c r="B22" s="42"/>
      <c r="C22" s="42"/>
      <c r="D22" s="298" t="s">
        <v>103</v>
      </c>
      <c r="E22" s="298"/>
      <c r="F22" s="298"/>
      <c r="G22" s="298"/>
      <c r="H22" s="86"/>
      <c r="I22" s="49"/>
      <c r="J22" s="49"/>
      <c r="K22" s="50"/>
      <c r="L22" s="41"/>
    </row>
    <row r="23" spans="1:12" ht="15">
      <c r="A23" s="54"/>
      <c r="B23" s="42"/>
      <c r="C23" s="42"/>
      <c r="D23" s="284" t="s">
        <v>104</v>
      </c>
      <c r="E23" s="285"/>
      <c r="F23" s="285"/>
      <c r="G23" s="285"/>
      <c r="H23" s="286" t="s">
        <v>158</v>
      </c>
      <c r="I23" s="287"/>
      <c r="J23" s="287"/>
      <c r="K23" s="288"/>
      <c r="L23" s="51"/>
    </row>
    <row r="24" spans="1:12" ht="18" customHeight="1">
      <c r="A24" s="54"/>
      <c r="B24" s="42"/>
      <c r="C24" s="42"/>
      <c r="D24" s="289" t="s">
        <v>105</v>
      </c>
      <c r="E24" s="290"/>
      <c r="F24" s="290"/>
      <c r="G24" s="291"/>
      <c r="H24" s="87">
        <f>('pag. 3'!G10+'pag. 3'!G11)*0.75+'pag. 3'!G12*0.5</f>
        <v>1905</v>
      </c>
      <c r="I24" s="88" t="s">
        <v>106</v>
      </c>
      <c r="J24" s="40"/>
      <c r="K24" s="89"/>
      <c r="L24" s="51"/>
    </row>
    <row r="25" spans="1:12" ht="18" customHeight="1">
      <c r="A25" s="54"/>
      <c r="B25" s="42"/>
      <c r="C25" s="42"/>
      <c r="D25" s="292" t="s">
        <v>107</v>
      </c>
      <c r="E25" s="293"/>
      <c r="F25" s="293"/>
      <c r="G25" s="294"/>
      <c r="H25" s="90">
        <f>H24-H28</f>
        <v>1485</v>
      </c>
      <c r="I25" s="91" t="s">
        <v>106</v>
      </c>
      <c r="J25" s="40"/>
      <c r="K25" s="89"/>
      <c r="L25" s="41"/>
    </row>
    <row r="26" spans="1:12" ht="18" customHeight="1">
      <c r="A26" s="54"/>
      <c r="B26" s="42"/>
      <c r="C26" s="42"/>
      <c r="D26" s="292" t="s">
        <v>108</v>
      </c>
      <c r="E26" s="293"/>
      <c r="F26" s="293"/>
      <c r="G26" s="294"/>
      <c r="H26" s="90">
        <f>H24-H27</f>
        <v>1682.25</v>
      </c>
      <c r="I26" s="91" t="s">
        <v>106</v>
      </c>
      <c r="J26" s="40"/>
      <c r="K26" s="89"/>
      <c r="L26" s="41"/>
    </row>
    <row r="27" spans="1:12" ht="18" customHeight="1">
      <c r="A27" s="54"/>
      <c r="B27" s="42"/>
      <c r="C27" s="42"/>
      <c r="D27" s="292" t="s">
        <v>109</v>
      </c>
      <c r="E27" s="293"/>
      <c r="F27" s="293"/>
      <c r="G27" s="294"/>
      <c r="H27" s="90">
        <f>H25*0.15</f>
        <v>222.75</v>
      </c>
      <c r="I27" s="91" t="s">
        <v>106</v>
      </c>
      <c r="J27" s="40"/>
      <c r="K27" s="89"/>
      <c r="L27" s="41"/>
    </row>
    <row r="28" spans="1:12" ht="18" customHeight="1">
      <c r="A28" s="54"/>
      <c r="B28" s="42"/>
      <c r="C28" s="42"/>
      <c r="D28" s="277" t="s">
        <v>110</v>
      </c>
      <c r="E28" s="278"/>
      <c r="F28" s="278"/>
      <c r="G28" s="279"/>
      <c r="H28" s="92">
        <v>420</v>
      </c>
      <c r="I28" s="93" t="s">
        <v>106</v>
      </c>
      <c r="J28" s="52"/>
      <c r="K28" s="94"/>
      <c r="L28" s="41"/>
    </row>
    <row r="29" spans="1:12" ht="15">
      <c r="A29" s="54"/>
      <c r="B29" s="42"/>
      <c r="C29" s="42"/>
      <c r="D29" s="280" t="s">
        <v>111</v>
      </c>
      <c r="E29" s="281"/>
      <c r="F29" s="281"/>
      <c r="G29" s="281"/>
      <c r="H29" s="95"/>
      <c r="I29" s="49"/>
      <c r="J29" s="49"/>
      <c r="K29" s="50"/>
      <c r="L29" s="41"/>
    </row>
    <row r="30" spans="1:12" ht="15">
      <c r="A30" s="54"/>
      <c r="B30" s="42"/>
      <c r="C30" s="42"/>
      <c r="D30" s="268" t="s">
        <v>112</v>
      </c>
      <c r="E30" s="269"/>
      <c r="F30" s="269"/>
      <c r="G30" s="269"/>
      <c r="H30" s="282">
        <f>'pag. 2'!H8:K8</f>
        <v>0.16</v>
      </c>
      <c r="I30" s="269"/>
      <c r="J30" s="269"/>
      <c r="K30" s="283"/>
      <c r="L30" s="41"/>
    </row>
    <row r="31" spans="1:12" ht="15">
      <c r="A31" s="54"/>
      <c r="B31" s="42"/>
      <c r="C31" s="42"/>
      <c r="D31" s="268" t="s">
        <v>113</v>
      </c>
      <c r="E31" s="269"/>
      <c r="F31" s="269"/>
      <c r="G31" s="269"/>
      <c r="H31" s="271"/>
      <c r="I31" s="271"/>
      <c r="J31" s="271"/>
      <c r="K31" s="272"/>
      <c r="L31" s="41"/>
    </row>
    <row r="32" spans="1:12" ht="15">
      <c r="A32" s="54"/>
      <c r="B32" s="42"/>
      <c r="C32" s="42"/>
      <c r="D32" s="268" t="s">
        <v>114</v>
      </c>
      <c r="E32" s="269"/>
      <c r="F32" s="269"/>
      <c r="G32" s="269"/>
      <c r="H32" s="270" t="s">
        <v>161</v>
      </c>
      <c r="I32" s="271"/>
      <c r="J32" s="271"/>
      <c r="K32" s="272"/>
      <c r="L32" s="41"/>
    </row>
    <row r="33" spans="1:12" ht="15">
      <c r="A33" s="56"/>
      <c r="B33" s="44"/>
      <c r="C33" s="44"/>
      <c r="D33" s="273" t="s">
        <v>115</v>
      </c>
      <c r="E33" s="274"/>
      <c r="F33" s="274"/>
      <c r="G33" s="274"/>
      <c r="H33" s="275" t="s">
        <v>162</v>
      </c>
      <c r="I33" s="274"/>
      <c r="J33" s="274"/>
      <c r="K33" s="276"/>
      <c r="L33" s="53"/>
    </row>
    <row r="34" ht="15">
      <c r="A34" s="37" t="s">
        <v>116</v>
      </c>
    </row>
    <row r="35" ht="15">
      <c r="A35" s="37" t="s">
        <v>117</v>
      </c>
    </row>
  </sheetData>
  <sheetProtection/>
  <mergeCells count="50">
    <mergeCell ref="A1:C1"/>
    <mergeCell ref="D1:K1"/>
    <mergeCell ref="D2:G2"/>
    <mergeCell ref="I2:J2"/>
    <mergeCell ref="D3:G3"/>
    <mergeCell ref="I3:J3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H12:I1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E19:G19"/>
    <mergeCell ref="H19:J19"/>
    <mergeCell ref="E20:G20"/>
    <mergeCell ref="H20:J20"/>
    <mergeCell ref="E21:J21"/>
    <mergeCell ref="D22:G22"/>
    <mergeCell ref="D23:G23"/>
    <mergeCell ref="H23:K23"/>
    <mergeCell ref="D24:G24"/>
    <mergeCell ref="D25:G25"/>
    <mergeCell ref="D26:G26"/>
    <mergeCell ref="D27:G27"/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="105" zoomScaleNormal="105" zoomScalePageLayoutView="0" workbookViewId="0" topLeftCell="A18">
      <selection activeCell="J26" sqref="J26"/>
    </sheetView>
  </sheetViews>
  <sheetFormatPr defaultColWidth="9.140625" defaultRowHeight="15"/>
  <cols>
    <col min="1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71" t="s">
        <v>118</v>
      </c>
      <c r="B2" s="372"/>
      <c r="C2" s="373"/>
      <c r="D2" s="305" t="s">
        <v>67</v>
      </c>
      <c r="E2" s="306"/>
      <c r="F2" s="306"/>
      <c r="G2" s="306"/>
      <c r="H2" s="306"/>
      <c r="I2" s="307"/>
      <c r="J2" s="96"/>
      <c r="K2" s="97"/>
      <c r="L2" s="39"/>
    </row>
    <row r="3" spans="1:12" ht="15">
      <c r="A3" s="22"/>
      <c r="B3" s="23"/>
      <c r="C3" s="23"/>
      <c r="D3" s="295" t="s">
        <v>119</v>
      </c>
      <c r="E3" s="296"/>
      <c r="F3" s="296"/>
      <c r="G3" s="296"/>
      <c r="H3" s="374"/>
      <c r="I3" s="375"/>
      <c r="J3" s="129">
        <v>2600000</v>
      </c>
      <c r="K3" s="98" t="s">
        <v>126</v>
      </c>
      <c r="L3" s="61"/>
    </row>
    <row r="4" spans="1:12" ht="18" customHeight="1">
      <c r="A4" s="16"/>
      <c r="B4" s="11"/>
      <c r="C4" s="11"/>
      <c r="D4" s="320" t="s">
        <v>120</v>
      </c>
      <c r="E4" s="241"/>
      <c r="F4" s="241"/>
      <c r="G4" s="241"/>
      <c r="H4" s="357"/>
      <c r="I4" s="358"/>
      <c r="J4" s="130">
        <f>SUM(J5:J12)</f>
        <v>288750</v>
      </c>
      <c r="K4" s="128" t="s">
        <v>92</v>
      </c>
      <c r="L4" s="61"/>
    </row>
    <row r="5" spans="1:12" ht="18" customHeight="1">
      <c r="A5" s="16"/>
      <c r="B5" s="11"/>
      <c r="C5" s="11"/>
      <c r="D5" s="359" t="s">
        <v>166</v>
      </c>
      <c r="E5" s="241"/>
      <c r="F5" s="241"/>
      <c r="G5" s="241"/>
      <c r="H5" s="357"/>
      <c r="I5" s="358"/>
      <c r="J5" s="129">
        <f>531000/4</f>
        <v>132750</v>
      </c>
      <c r="K5" s="98" t="s">
        <v>92</v>
      </c>
      <c r="L5" s="12"/>
    </row>
    <row r="6" spans="1:12" ht="18" customHeight="1">
      <c r="A6" s="16"/>
      <c r="B6" s="11"/>
      <c r="C6" s="11"/>
      <c r="D6" s="359" t="s">
        <v>168</v>
      </c>
      <c r="E6" s="241"/>
      <c r="F6" s="241"/>
      <c r="G6" s="241"/>
      <c r="H6" s="357"/>
      <c r="I6" s="358"/>
      <c r="J6" s="129">
        <v>34000</v>
      </c>
      <c r="K6" s="98" t="s">
        <v>92</v>
      </c>
      <c r="L6" s="12"/>
    </row>
    <row r="7" spans="1:12" ht="18" customHeight="1">
      <c r="A7" s="16"/>
      <c r="B7" s="11"/>
      <c r="C7" s="11"/>
      <c r="D7" s="359" t="s">
        <v>167</v>
      </c>
      <c r="E7" s="241"/>
      <c r="F7" s="241"/>
      <c r="G7" s="241"/>
      <c r="H7" s="357"/>
      <c r="I7" s="358"/>
      <c r="J7" s="129">
        <f>107000/4</f>
        <v>26750</v>
      </c>
      <c r="K7" s="98" t="s">
        <v>92</v>
      </c>
      <c r="L7" s="12"/>
    </row>
    <row r="8" spans="1:12" ht="18" customHeight="1">
      <c r="A8" s="16"/>
      <c r="B8" s="11"/>
      <c r="C8" s="11"/>
      <c r="D8" s="320" t="s">
        <v>121</v>
      </c>
      <c r="E8" s="241"/>
      <c r="F8" s="241"/>
      <c r="G8" s="241"/>
      <c r="H8" s="357"/>
      <c r="I8" s="358"/>
      <c r="J8" s="129">
        <v>0</v>
      </c>
      <c r="K8" s="98" t="s">
        <v>92</v>
      </c>
      <c r="L8" s="12"/>
    </row>
    <row r="9" spans="1:12" ht="18" customHeight="1">
      <c r="A9" s="16"/>
      <c r="B9" s="11"/>
      <c r="C9" s="11"/>
      <c r="D9" s="320" t="s">
        <v>122</v>
      </c>
      <c r="E9" s="241"/>
      <c r="F9" s="241"/>
      <c r="G9" s="241"/>
      <c r="H9" s="357"/>
      <c r="I9" s="358"/>
      <c r="J9" s="129">
        <f>88000/4</f>
        <v>22000</v>
      </c>
      <c r="K9" s="98" t="s">
        <v>92</v>
      </c>
      <c r="L9" s="12"/>
    </row>
    <row r="10" spans="1:12" ht="18" customHeight="1">
      <c r="A10" s="16"/>
      <c r="B10" s="11"/>
      <c r="C10" s="11"/>
      <c r="D10" s="320" t="s">
        <v>123</v>
      </c>
      <c r="E10" s="241"/>
      <c r="F10" s="241"/>
      <c r="G10" s="241"/>
      <c r="H10" s="357"/>
      <c r="I10" s="358"/>
      <c r="J10" s="129">
        <v>5000</v>
      </c>
      <c r="K10" s="98" t="s">
        <v>92</v>
      </c>
      <c r="L10" s="61"/>
    </row>
    <row r="11" spans="1:12" ht="18" customHeight="1">
      <c r="A11" s="16"/>
      <c r="B11" s="11"/>
      <c r="C11" s="11"/>
      <c r="D11" s="320" t="s">
        <v>124</v>
      </c>
      <c r="E11" s="241"/>
      <c r="F11" s="241"/>
      <c r="G11" s="241"/>
      <c r="H11" s="357"/>
      <c r="I11" s="358"/>
      <c r="J11" s="129">
        <v>1000</v>
      </c>
      <c r="K11" s="98" t="s">
        <v>92</v>
      </c>
      <c r="L11" s="61"/>
    </row>
    <row r="12" spans="1:12" ht="18" customHeight="1">
      <c r="A12" s="16"/>
      <c r="B12" s="11"/>
      <c r="C12" s="11"/>
      <c r="D12" s="320" t="s">
        <v>125</v>
      </c>
      <c r="E12" s="241"/>
      <c r="F12" s="241"/>
      <c r="G12" s="241"/>
      <c r="H12" s="357"/>
      <c r="I12" s="358"/>
      <c r="J12" s="129">
        <f>269000/4</f>
        <v>67250</v>
      </c>
      <c r="K12" s="98" t="s">
        <v>92</v>
      </c>
      <c r="L12" s="61"/>
    </row>
    <row r="13" spans="1:12" ht="18" customHeight="1">
      <c r="A13" s="16"/>
      <c r="B13" s="11"/>
      <c r="C13" s="11"/>
      <c r="D13" s="359" t="s">
        <v>170</v>
      </c>
      <c r="E13" s="241"/>
      <c r="F13" s="241"/>
      <c r="G13" s="241"/>
      <c r="H13" s="357"/>
      <c r="I13" s="358"/>
      <c r="J13" s="129">
        <v>375000</v>
      </c>
      <c r="K13" s="98" t="s">
        <v>126</v>
      </c>
      <c r="L13" s="61"/>
    </row>
    <row r="14" spans="1:12" ht="15.75" customHeight="1">
      <c r="A14" s="19"/>
      <c r="B14" s="13"/>
      <c r="C14" s="13"/>
      <c r="D14" s="360" t="s">
        <v>169</v>
      </c>
      <c r="E14" s="199"/>
      <c r="F14" s="199"/>
      <c r="G14" s="199"/>
      <c r="H14" s="361"/>
      <c r="I14" s="362"/>
      <c r="J14" s="131">
        <v>5</v>
      </c>
      <c r="K14" s="99" t="s">
        <v>127</v>
      </c>
      <c r="L14" s="62"/>
    </row>
    <row r="15" spans="1:12" ht="18" customHeight="1">
      <c r="A15" s="11"/>
      <c r="B15" s="11"/>
      <c r="C15" s="11"/>
      <c r="D15" s="64"/>
      <c r="E15" s="64"/>
      <c r="F15" s="64"/>
      <c r="G15" s="64"/>
      <c r="H15" s="65"/>
      <c r="I15" s="65"/>
      <c r="J15" s="1"/>
      <c r="K15" s="47"/>
      <c r="L15" s="38"/>
    </row>
    <row r="16" spans="1:14" ht="27" customHeight="1">
      <c r="A16" s="363" t="s">
        <v>128</v>
      </c>
      <c r="B16" s="364"/>
      <c r="C16" s="364"/>
      <c r="D16" s="365" t="s">
        <v>67</v>
      </c>
      <c r="E16" s="366"/>
      <c r="F16" s="366"/>
      <c r="G16" s="366"/>
      <c r="H16" s="366"/>
      <c r="I16" s="367"/>
      <c r="J16" s="368"/>
      <c r="K16" s="369"/>
      <c r="L16" s="370"/>
      <c r="M16" s="73"/>
      <c r="N16" s="1"/>
    </row>
    <row r="17" spans="1:14" ht="27" customHeight="1">
      <c r="A17" s="16"/>
      <c r="B17" s="11"/>
      <c r="C17" s="74"/>
      <c r="D17" s="330" t="s">
        <v>129</v>
      </c>
      <c r="E17" s="331"/>
      <c r="F17" s="331"/>
      <c r="G17" s="331"/>
      <c r="H17" s="331"/>
      <c r="I17" s="332"/>
      <c r="J17" s="339" t="s">
        <v>148</v>
      </c>
      <c r="K17" s="340"/>
      <c r="L17" s="341"/>
      <c r="M17" s="35"/>
      <c r="N17" s="1"/>
    </row>
    <row r="18" spans="1:14" ht="27" customHeight="1">
      <c r="A18" s="16"/>
      <c r="B18" s="11"/>
      <c r="C18" s="74"/>
      <c r="D18" s="333"/>
      <c r="E18" s="334"/>
      <c r="F18" s="334"/>
      <c r="G18" s="334"/>
      <c r="H18" s="334"/>
      <c r="I18" s="335"/>
      <c r="J18" s="339"/>
      <c r="K18" s="340"/>
      <c r="L18" s="341"/>
      <c r="M18" s="35"/>
      <c r="N18" s="1"/>
    </row>
    <row r="19" spans="1:14" ht="27" customHeight="1">
      <c r="A19" s="16"/>
      <c r="B19" s="11"/>
      <c r="C19" s="74"/>
      <c r="D19" s="336"/>
      <c r="E19" s="337"/>
      <c r="F19" s="337"/>
      <c r="G19" s="337"/>
      <c r="H19" s="337"/>
      <c r="I19" s="338"/>
      <c r="J19" s="342"/>
      <c r="K19" s="343"/>
      <c r="L19" s="344"/>
      <c r="M19" s="35"/>
      <c r="N19" s="1"/>
    </row>
    <row r="20" spans="1:14" ht="27" customHeight="1">
      <c r="A20" s="16"/>
      <c r="B20" s="11"/>
      <c r="C20" s="74"/>
      <c r="D20" s="330" t="s">
        <v>130</v>
      </c>
      <c r="E20" s="331"/>
      <c r="F20" s="331"/>
      <c r="G20" s="331"/>
      <c r="H20" s="331"/>
      <c r="I20" s="332"/>
      <c r="J20" s="348"/>
      <c r="K20" s="349"/>
      <c r="L20" s="350"/>
      <c r="M20" s="72"/>
      <c r="N20" s="1"/>
    </row>
    <row r="21" spans="1:14" ht="27" customHeight="1">
      <c r="A21" s="16"/>
      <c r="B21" s="11"/>
      <c r="C21" s="74"/>
      <c r="D21" s="333"/>
      <c r="E21" s="334"/>
      <c r="F21" s="334"/>
      <c r="G21" s="334"/>
      <c r="H21" s="334"/>
      <c r="I21" s="335"/>
      <c r="J21" s="351"/>
      <c r="K21" s="352"/>
      <c r="L21" s="353"/>
      <c r="M21" s="72"/>
      <c r="N21" s="1"/>
    </row>
    <row r="22" spans="1:14" ht="27" customHeight="1">
      <c r="A22" s="19"/>
      <c r="B22" s="13"/>
      <c r="C22" s="75"/>
      <c r="D22" s="345"/>
      <c r="E22" s="346"/>
      <c r="F22" s="346"/>
      <c r="G22" s="346"/>
      <c r="H22" s="346"/>
      <c r="I22" s="347"/>
      <c r="J22" s="354"/>
      <c r="K22" s="355"/>
      <c r="L22" s="356"/>
      <c r="M22" s="72"/>
      <c r="N22" s="1"/>
    </row>
    <row r="23" ht="15">
      <c r="A23" s="37" t="s">
        <v>131</v>
      </c>
    </row>
    <row r="24" ht="15">
      <c r="A24" s="11" t="s">
        <v>132</v>
      </c>
    </row>
    <row r="25" ht="15">
      <c r="A25" s="37" t="s">
        <v>133</v>
      </c>
    </row>
    <row r="26" ht="15">
      <c r="A26" s="37" t="s">
        <v>134</v>
      </c>
    </row>
  </sheetData>
  <sheetProtection/>
  <mergeCells count="21">
    <mergeCell ref="A2:C2"/>
    <mergeCell ref="D2:I2"/>
    <mergeCell ref="D3:I3"/>
    <mergeCell ref="D4:I4"/>
    <mergeCell ref="D5:I5"/>
    <mergeCell ref="D6:I6"/>
    <mergeCell ref="A16:C16"/>
    <mergeCell ref="D16:I16"/>
    <mergeCell ref="J16:L16"/>
    <mergeCell ref="D7:I7"/>
    <mergeCell ref="D8:I8"/>
    <mergeCell ref="D9:I9"/>
    <mergeCell ref="D10:I10"/>
    <mergeCell ref="D11:I11"/>
    <mergeCell ref="D17:I19"/>
    <mergeCell ref="J17:L19"/>
    <mergeCell ref="D20:I22"/>
    <mergeCell ref="J20:L22"/>
    <mergeCell ref="D12:I12"/>
    <mergeCell ref="D13:I13"/>
    <mergeCell ref="D14:I14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0">
      <selection activeCell="H23" sqref="H23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233" t="s">
        <v>135</v>
      </c>
      <c r="B2" s="233"/>
      <c r="C2" s="324"/>
      <c r="D2" s="366" t="s">
        <v>136</v>
      </c>
      <c r="E2" s="366"/>
      <c r="F2" s="366"/>
      <c r="G2" s="366"/>
      <c r="H2" s="366"/>
      <c r="I2" s="366"/>
      <c r="J2" s="366"/>
      <c r="K2" s="366"/>
      <c r="L2" s="378"/>
    </row>
    <row r="3" spans="1:12" ht="15">
      <c r="A3" s="233"/>
      <c r="B3" s="233"/>
      <c r="C3" s="389"/>
      <c r="D3" s="388" t="s">
        <v>171</v>
      </c>
      <c r="E3" s="383"/>
      <c r="F3" s="383"/>
      <c r="G3" s="383"/>
      <c r="H3" s="383"/>
      <c r="I3" s="383"/>
      <c r="J3" s="383"/>
      <c r="K3" s="383"/>
      <c r="L3" s="384"/>
    </row>
    <row r="4" spans="1:12" ht="15">
      <c r="A4" s="16"/>
      <c r="B4" s="11"/>
      <c r="C4" s="76"/>
      <c r="D4" s="383"/>
      <c r="E4" s="383"/>
      <c r="F4" s="383"/>
      <c r="G4" s="383"/>
      <c r="H4" s="383"/>
      <c r="I4" s="383"/>
      <c r="J4" s="383"/>
      <c r="K4" s="383"/>
      <c r="L4" s="384"/>
    </row>
    <row r="5" spans="1:12" ht="15">
      <c r="A5" s="16"/>
      <c r="B5" s="11"/>
      <c r="C5" s="76"/>
      <c r="D5" s="383"/>
      <c r="E5" s="383"/>
      <c r="F5" s="383"/>
      <c r="G5" s="383"/>
      <c r="H5" s="383"/>
      <c r="I5" s="383"/>
      <c r="J5" s="383"/>
      <c r="K5" s="383"/>
      <c r="L5" s="384"/>
    </row>
    <row r="6" spans="1:12" ht="15">
      <c r="A6" s="16"/>
      <c r="B6" s="11"/>
      <c r="C6" s="76"/>
      <c r="D6" s="383"/>
      <c r="E6" s="383"/>
      <c r="F6" s="383"/>
      <c r="G6" s="383"/>
      <c r="H6" s="383"/>
      <c r="I6" s="383"/>
      <c r="J6" s="383"/>
      <c r="K6" s="383"/>
      <c r="L6" s="384"/>
    </row>
    <row r="7" spans="1:12" ht="15">
      <c r="A7" s="16"/>
      <c r="B7" s="11"/>
      <c r="C7" s="76"/>
      <c r="D7" s="383"/>
      <c r="E7" s="383"/>
      <c r="F7" s="383"/>
      <c r="G7" s="383"/>
      <c r="H7" s="383"/>
      <c r="I7" s="383"/>
      <c r="J7" s="383"/>
      <c r="K7" s="383"/>
      <c r="L7" s="384"/>
    </row>
    <row r="8" spans="1:12" ht="15">
      <c r="A8" s="16"/>
      <c r="B8" s="11"/>
      <c r="C8" s="76"/>
      <c r="D8" s="383"/>
      <c r="E8" s="383"/>
      <c r="F8" s="383"/>
      <c r="G8" s="383"/>
      <c r="H8" s="383"/>
      <c r="I8" s="383"/>
      <c r="J8" s="383"/>
      <c r="K8" s="383"/>
      <c r="L8" s="384"/>
    </row>
    <row r="9" spans="1:12" ht="81" customHeight="1">
      <c r="A9" s="19"/>
      <c r="B9" s="13"/>
      <c r="C9" s="77"/>
      <c r="D9" s="386"/>
      <c r="E9" s="386"/>
      <c r="F9" s="386"/>
      <c r="G9" s="386"/>
      <c r="H9" s="386"/>
      <c r="I9" s="386"/>
      <c r="J9" s="386"/>
      <c r="K9" s="386"/>
      <c r="L9" s="387"/>
    </row>
    <row r="10" spans="1:12" ht="15" customHeight="1">
      <c r="A10" s="233" t="s">
        <v>137</v>
      </c>
      <c r="B10" s="233"/>
      <c r="C10" s="324"/>
      <c r="D10" s="365" t="s">
        <v>138</v>
      </c>
      <c r="E10" s="366"/>
      <c r="F10" s="366"/>
      <c r="G10" s="366"/>
      <c r="H10" s="366"/>
      <c r="I10" s="366"/>
      <c r="J10" s="366"/>
      <c r="K10" s="366"/>
      <c r="L10" s="378"/>
    </row>
    <row r="11" spans="1:12" ht="15">
      <c r="A11" s="233"/>
      <c r="B11" s="233"/>
      <c r="C11" s="390"/>
      <c r="D11" s="379"/>
      <c r="E11" s="380"/>
      <c r="F11" s="380"/>
      <c r="G11" s="380"/>
      <c r="H11" s="380"/>
      <c r="I11" s="380"/>
      <c r="J11" s="380"/>
      <c r="K11" s="380"/>
      <c r="L11" s="381"/>
    </row>
    <row r="12" spans="1:12" ht="15">
      <c r="A12" s="16"/>
      <c r="B12" s="11"/>
      <c r="C12" s="76"/>
      <c r="D12" s="382"/>
      <c r="E12" s="383"/>
      <c r="F12" s="383"/>
      <c r="G12" s="383"/>
      <c r="H12" s="383"/>
      <c r="I12" s="383"/>
      <c r="J12" s="383"/>
      <c r="K12" s="383"/>
      <c r="L12" s="384"/>
    </row>
    <row r="13" spans="1:12" ht="15">
      <c r="A13" s="16"/>
      <c r="B13" s="11"/>
      <c r="C13" s="76"/>
      <c r="D13" s="382"/>
      <c r="E13" s="383"/>
      <c r="F13" s="383"/>
      <c r="G13" s="383"/>
      <c r="H13" s="383"/>
      <c r="I13" s="383"/>
      <c r="J13" s="383"/>
      <c r="K13" s="383"/>
      <c r="L13" s="384"/>
    </row>
    <row r="14" spans="1:12" ht="15">
      <c r="A14" s="22"/>
      <c r="B14" s="23"/>
      <c r="C14" s="76"/>
      <c r="D14" s="382"/>
      <c r="E14" s="383"/>
      <c r="F14" s="383"/>
      <c r="G14" s="383"/>
      <c r="H14" s="383"/>
      <c r="I14" s="383"/>
      <c r="J14" s="383"/>
      <c r="K14" s="383"/>
      <c r="L14" s="384"/>
    </row>
    <row r="15" spans="1:12" ht="15">
      <c r="A15" s="22"/>
      <c r="B15" s="23"/>
      <c r="C15" s="76"/>
      <c r="D15" s="382"/>
      <c r="E15" s="383"/>
      <c r="F15" s="383"/>
      <c r="G15" s="383"/>
      <c r="H15" s="383"/>
      <c r="I15" s="383"/>
      <c r="J15" s="383"/>
      <c r="K15" s="383"/>
      <c r="L15" s="384"/>
    </row>
    <row r="16" spans="1:12" ht="15">
      <c r="A16" s="16"/>
      <c r="B16" s="11"/>
      <c r="C16" s="76"/>
      <c r="D16" s="382"/>
      <c r="E16" s="383"/>
      <c r="F16" s="383"/>
      <c r="G16" s="383"/>
      <c r="H16" s="383"/>
      <c r="I16" s="383"/>
      <c r="J16" s="383"/>
      <c r="K16" s="383"/>
      <c r="L16" s="384"/>
    </row>
    <row r="17" spans="1:12" ht="15">
      <c r="A17" s="19"/>
      <c r="B17" s="13"/>
      <c r="C17" s="77"/>
      <c r="D17" s="385"/>
      <c r="E17" s="386"/>
      <c r="F17" s="386"/>
      <c r="G17" s="386"/>
      <c r="H17" s="386"/>
      <c r="I17" s="386"/>
      <c r="J17" s="386"/>
      <c r="K17" s="386"/>
      <c r="L17" s="387"/>
    </row>
    <row r="18" spans="1:12" ht="15" customHeight="1">
      <c r="A18" s="232" t="s">
        <v>139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</row>
    <row r="19" spans="1:12" ht="15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</row>
    <row r="20" spans="1:12" ht="1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</row>
    <row r="21" spans="1:12" ht="15" customHeight="1">
      <c r="A21" s="376" t="s">
        <v>140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</row>
    <row r="22" spans="1:12" ht="15">
      <c r="A22" s="377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Samarati</dc:creator>
  <cp:keywords/>
  <dc:description/>
  <cp:lastModifiedBy>Luigi</cp:lastModifiedBy>
  <cp:lastPrinted>2012-10-24T07:34:53Z</cp:lastPrinted>
  <dcterms:created xsi:type="dcterms:W3CDTF">2006-09-16T00:00:00Z</dcterms:created>
  <dcterms:modified xsi:type="dcterms:W3CDTF">2020-08-28T09:22:24Z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